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1b3a7949d8b6dba/Documents/CCAF 1/2022/"/>
    </mc:Choice>
  </mc:AlternateContent>
  <xr:revisionPtr revIDLastSave="6" documentId="8_{904ED771-BBE4-43A8-83AF-83DDB64D1840}" xr6:coauthVersionLast="47" xr6:coauthVersionMax="47" xr10:uidLastSave="{0469E08E-CB5B-4030-BB79-D27D229BBF1C}"/>
  <bookViews>
    <workbookView xWindow="-108" yWindow="-108" windowWidth="23256" windowHeight="12576" xr2:uid="{0EF32F53-CC1A-4610-8751-9FF59EAFA341}"/>
  </bookViews>
  <sheets>
    <sheet name="acc 2019" sheetId="4" r:id="rId1"/>
    <sheet name="acc 2020" sheetId="1" r:id="rId2"/>
    <sheet name="acc 2021" sheetId="2" r:id="rId3"/>
  </sheets>
  <externalReferences>
    <externalReference r:id="rId4"/>
    <externalReference r:id="rId5"/>
  </externalReferences>
  <definedNames>
    <definedName name="_xlnm._FilterDatabase" localSheetId="2" hidden="1">'acc 2021'!$A$35:$F$62</definedName>
    <definedName name="_xlnm.Print_Area" localSheetId="2">'acc 2021'!$A$6:$F$79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4" l="1"/>
  <c r="G42" i="4" s="1"/>
  <c r="G36" i="4"/>
  <c r="G26" i="4"/>
  <c r="G25" i="4"/>
  <c r="G24" i="4"/>
  <c r="G23" i="4"/>
  <c r="G22" i="4"/>
  <c r="G21" i="4"/>
  <c r="G20" i="4"/>
  <c r="G19" i="4"/>
  <c r="G29" i="4" s="1"/>
  <c r="G10" i="4"/>
  <c r="G9" i="4"/>
  <c r="G8" i="4"/>
  <c r="G7" i="4"/>
  <c r="G6" i="4"/>
  <c r="G16" i="4" s="1"/>
  <c r="G32" i="4" s="1"/>
  <c r="E77" i="2"/>
  <c r="E33" i="2"/>
  <c r="F79" i="2" s="1"/>
  <c r="G33" i="1"/>
  <c r="G29" i="1"/>
  <c r="G18" i="1"/>
  <c r="G17" i="1"/>
  <c r="G16" i="1"/>
  <c r="G15" i="1"/>
  <c r="G8" i="1"/>
  <c r="G7" i="1"/>
  <c r="G12" i="1" s="1"/>
  <c r="G22" i="1" l="1"/>
  <c r="G25" i="1" s="1"/>
  <c r="G35" i="1"/>
</calcChain>
</file>

<file path=xl/sharedStrings.xml><?xml version="1.0" encoding="utf-8"?>
<sst xmlns="http://schemas.openxmlformats.org/spreadsheetml/2006/main" count="59" uniqueCount="38">
  <si>
    <t>CROWHURST COMMUNITY ARTS FUND</t>
  </si>
  <si>
    <t>Income and Expenditure Accounts for the period 01/01/20 to 31/12/20</t>
  </si>
  <si>
    <t>To and from Bank Account</t>
  </si>
  <si>
    <t>Item No</t>
  </si>
  <si>
    <t>INCOME</t>
  </si>
  <si>
    <t>Film Nights</t>
  </si>
  <si>
    <t>Performance String Fever</t>
  </si>
  <si>
    <t>Total Income</t>
  </si>
  <si>
    <t>EXPENDITURE</t>
  </si>
  <si>
    <t>Food and Drinks</t>
  </si>
  <si>
    <t>Admin (insurance etc.)</t>
  </si>
  <si>
    <t>Total Expenditure</t>
  </si>
  <si>
    <t>Surplus/(deficit) OF INCOME OVER EXPENDITURE</t>
  </si>
  <si>
    <t>Financed by:</t>
  </si>
  <si>
    <t>Bank Account Balance as at 01/01/20</t>
  </si>
  <si>
    <t xml:space="preserve">Less Uncleared Cheque 454 </t>
  </si>
  <si>
    <t>Bank Account Balance as at 31/12/20</t>
  </si>
  <si>
    <t>See Notes on 2020 tab</t>
  </si>
  <si>
    <t>Accounts for the period ended 31st December 2021</t>
  </si>
  <si>
    <t xml:space="preserve">Payments and receipts to Bank Account </t>
  </si>
  <si>
    <t>Reconciled</t>
  </si>
  <si>
    <t>£</t>
  </si>
  <si>
    <t>INCOME:</t>
  </si>
  <si>
    <t>Balance as at 01/01/19</t>
  </si>
  <si>
    <t>Ch. No.</t>
  </si>
  <si>
    <t>EXPENDITURE:</t>
  </si>
  <si>
    <t>BHB Insurance</t>
  </si>
  <si>
    <t>Total Surplus (Bank Account )</t>
  </si>
  <si>
    <t>Income and Expenditure Accounts for the period 01/01/19 to 31/12/19</t>
  </si>
  <si>
    <t>Theatre</t>
  </si>
  <si>
    <t>Youth Theatre</t>
  </si>
  <si>
    <t>Ukelele</t>
  </si>
  <si>
    <t>Hardy Evening</t>
  </si>
  <si>
    <t>Admin</t>
  </si>
  <si>
    <t>Donation (Children In Need</t>
  </si>
  <si>
    <t>Bank Account Balance as at 01/01/19</t>
  </si>
  <si>
    <t xml:space="preserve">Less Uncleared Cheques </t>
  </si>
  <si>
    <t>Bank Account Balance as at 31/12/19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</si>
</sst>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£&quot;* #,##0.00_-;\-&quot;£&quot;* #,##0.00_-;_-&quot;£&quot;* &quot;-&quot;??_-;_-@_-"/>
    <numFmt numFmtId="164" formatCode="d\-mmm"/>
    <numFmt numFmtId="165" formatCode="#,##0.00_ ;\-#,##0.00\ "/>
    <numFmt numFmtId="166" formatCode="#,##0.0"/>
    <numFmt numFmtId="167" formatCode="&quot;£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1" applyAlignment="1">
      <alignment horizontal="center" vertical="center"/>
    </xf>
    <xf numFmtId="0" fontId="3" fillId="0" borderId="0" xfId="1" applyFont="1"/>
    <xf numFmtId="0" fontId="2" fillId="0" borderId="0" xfId="1"/>
    <xf numFmtId="0" fontId="4" fillId="0" borderId="0" xfId="1" applyFont="1"/>
    <xf numFmtId="44" fontId="0" fillId="0" borderId="0" xfId="0" applyNumberFormat="1"/>
    <xf numFmtId="0" fontId="5" fillId="0" borderId="0" xfId="1" applyFont="1"/>
    <xf numFmtId="44" fontId="5" fillId="0" borderId="1" xfId="2" applyFont="1" applyBorder="1"/>
    <xf numFmtId="0" fontId="1" fillId="0" borderId="0" xfId="0" applyFont="1"/>
    <xf numFmtId="164" fontId="3" fillId="0" borderId="0" xfId="0" applyNumberFormat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164" fontId="0" fillId="0" borderId="0" xfId="0" applyNumberFormat="1"/>
    <xf numFmtId="164" fontId="4" fillId="0" borderId="0" xfId="0" applyNumberFormat="1" applyFont="1"/>
    <xf numFmtId="4" fontId="0" fillId="0" borderId="0" xfId="0" applyNumberFormat="1" applyAlignment="1">
      <alignment horizontal="center" vertical="center"/>
    </xf>
    <xf numFmtId="0" fontId="0" fillId="0" borderId="2" xfId="0" applyBorder="1"/>
    <xf numFmtId="164" fontId="5" fillId="0" borderId="2" xfId="0" applyNumberFormat="1" applyFont="1" applyBorder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6" fillId="0" borderId="2" xfId="1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center"/>
    </xf>
    <xf numFmtId="165" fontId="7" fillId="0" borderId="2" xfId="1" applyNumberFormat="1" applyFont="1" applyBorder="1" applyAlignment="1">
      <alignment horizontal="right"/>
    </xf>
    <xf numFmtId="16" fontId="0" fillId="0" borderId="2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2" xfId="0" applyNumberFormat="1" applyBorder="1" applyAlignment="1">
      <alignment horizontal="right"/>
    </xf>
    <xf numFmtId="0" fontId="1" fillId="0" borderId="2" xfId="0" applyFont="1" applyBorder="1"/>
    <xf numFmtId="165" fontId="1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right"/>
    </xf>
    <xf numFmtId="16" fontId="5" fillId="0" borderId="2" xfId="0" applyNumberFormat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16" fontId="2" fillId="0" borderId="2" xfId="0" applyNumberFormat="1" applyFont="1" applyBorder="1" applyAlignment="1">
      <alignment horizontal="center"/>
    </xf>
    <xf numFmtId="16" fontId="7" fillId="0" borderId="2" xfId="0" applyNumberFormat="1" applyFont="1" applyBorder="1" applyAlignment="1">
      <alignment horizontal="center"/>
    </xf>
    <xf numFmtId="1" fontId="0" fillId="0" borderId="2" xfId="0" applyNumberFormat="1" applyBorder="1"/>
    <xf numFmtId="0" fontId="0" fillId="0" borderId="2" xfId="0" applyBorder="1" applyAlignment="1">
      <alignment vertical="top" wrapText="1"/>
    </xf>
    <xf numFmtId="16" fontId="0" fillId="0" borderId="0" xfId="0" applyNumberFormat="1"/>
    <xf numFmtId="0" fontId="0" fillId="0" borderId="3" xfId="0" applyBorder="1"/>
    <xf numFmtId="16" fontId="0" fillId="0" borderId="2" xfId="0" applyNumberFormat="1" applyBorder="1"/>
    <xf numFmtId="0" fontId="5" fillId="0" borderId="2" xfId="0" applyFont="1" applyBorder="1" applyAlignment="1">
      <alignment horizontal="right"/>
    </xf>
    <xf numFmtId="0" fontId="0" fillId="0" borderId="2" xfId="0" applyBorder="1" applyAlignment="1">
      <alignment horizontal="center" vertical="center"/>
    </xf>
    <xf numFmtId="4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1" fontId="0" fillId="0" borderId="0" xfId="0" applyNumberFormat="1"/>
    <xf numFmtId="2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4" fontId="1" fillId="0" borderId="0" xfId="0" applyNumberFormat="1" applyFont="1" applyAlignment="1">
      <alignment horizontal="right"/>
    </xf>
    <xf numFmtId="167" fontId="0" fillId="0" borderId="0" xfId="0" applyNumberFormat="1"/>
    <xf numFmtId="2" fontId="0" fillId="0" borderId="0" xfId="0" applyNumberFormat="1"/>
    <xf numFmtId="2" fontId="1" fillId="0" borderId="0" xfId="0" applyNumberFormat="1" applyFont="1" applyAlignment="1">
      <alignment horizontal="right"/>
    </xf>
  </cellXfs>
  <cellStyles count="3">
    <cellStyle name="Currency 2" xfId="2" xr:uid="{0082F7EF-245E-4992-9B89-36CC99C15213}"/>
    <cellStyle name="Normal" xfId="0" builtinId="0"/>
    <cellStyle name="Normal 2" xfId="1" xr:uid="{4D2B4C2C-22BF-45A5-87AB-4FB7FF7350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1b3a7949d8b6dba/Documents/CCAF%201/2020/accounts%202020%20v2%20audi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51b3a7949d8b6dba/Documents/CCAF%201/2019/2019%20aud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"/>
      <sheetName val="2020"/>
    </sheetNames>
    <sheetDataSet>
      <sheetData sheetId="0"/>
      <sheetData sheetId="1">
        <row r="6">
          <cell r="F6">
            <v>1852.01</v>
          </cell>
        </row>
        <row r="7">
          <cell r="E7">
            <v>1</v>
          </cell>
          <cell r="F7">
            <v>232</v>
          </cell>
        </row>
        <row r="8">
          <cell r="E8">
            <v>2</v>
          </cell>
          <cell r="F8">
            <v>472</v>
          </cell>
        </row>
        <row r="9">
          <cell r="E9">
            <v>2</v>
          </cell>
          <cell r="F9">
            <v>30</v>
          </cell>
        </row>
        <row r="10">
          <cell r="E10">
            <v>1</v>
          </cell>
          <cell r="F10">
            <v>250</v>
          </cell>
        </row>
        <row r="20">
          <cell r="E20">
            <v>4</v>
          </cell>
          <cell r="F20">
            <v>99.6</v>
          </cell>
        </row>
        <row r="21">
          <cell r="E21">
            <v>4</v>
          </cell>
          <cell r="F21">
            <v>41.25</v>
          </cell>
        </row>
        <row r="22">
          <cell r="E22">
            <v>5</v>
          </cell>
          <cell r="F22">
            <v>81.900000000000006</v>
          </cell>
        </row>
        <row r="23">
          <cell r="E23">
            <v>6</v>
          </cell>
          <cell r="F23">
            <v>268.07</v>
          </cell>
        </row>
        <row r="24">
          <cell r="E24">
            <v>4</v>
          </cell>
          <cell r="F24">
            <v>99.6</v>
          </cell>
        </row>
        <row r="25">
          <cell r="E25">
            <v>4</v>
          </cell>
          <cell r="F25">
            <v>99.6</v>
          </cell>
        </row>
        <row r="26">
          <cell r="E26">
            <v>4</v>
          </cell>
          <cell r="F26">
            <v>45.5</v>
          </cell>
        </row>
        <row r="27">
          <cell r="E27">
            <v>7</v>
          </cell>
          <cell r="F27">
            <v>277.56</v>
          </cell>
        </row>
        <row r="37">
          <cell r="F37">
            <v>1922.5300000000002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"/>
      <sheetName val="2019"/>
    </sheetNames>
    <sheetDataSet>
      <sheetData sheetId="0"/>
      <sheetData sheetId="1">
        <row r="6">
          <cell r="F6">
            <v>1679.5999999999995</v>
          </cell>
        </row>
        <row r="7">
          <cell r="E7">
            <v>1</v>
          </cell>
          <cell r="F7">
            <v>440</v>
          </cell>
        </row>
        <row r="8">
          <cell r="E8">
            <v>2</v>
          </cell>
          <cell r="F8">
            <v>20</v>
          </cell>
        </row>
        <row r="9">
          <cell r="E9">
            <v>2</v>
          </cell>
          <cell r="F9">
            <v>822</v>
          </cell>
        </row>
        <row r="10">
          <cell r="E10">
            <v>3</v>
          </cell>
          <cell r="F10">
            <v>10</v>
          </cell>
        </row>
        <row r="11">
          <cell r="E11">
            <v>3</v>
          </cell>
          <cell r="F11">
            <v>10</v>
          </cell>
        </row>
        <row r="12">
          <cell r="E12">
            <v>3</v>
          </cell>
          <cell r="F12">
            <v>10</v>
          </cell>
        </row>
        <row r="13">
          <cell r="E13">
            <v>3</v>
          </cell>
          <cell r="F13">
            <v>10</v>
          </cell>
        </row>
        <row r="14">
          <cell r="E14">
            <v>3</v>
          </cell>
          <cell r="F14">
            <v>10</v>
          </cell>
        </row>
        <row r="15">
          <cell r="E15">
            <v>1</v>
          </cell>
          <cell r="F15">
            <v>470</v>
          </cell>
        </row>
        <row r="16">
          <cell r="E16">
            <v>4</v>
          </cell>
          <cell r="F16">
            <v>75</v>
          </cell>
        </row>
        <row r="17">
          <cell r="F17">
            <v>0</v>
          </cell>
        </row>
        <row r="18">
          <cell r="E18">
            <v>4</v>
          </cell>
          <cell r="F18">
            <v>450</v>
          </cell>
        </row>
        <row r="19">
          <cell r="E19">
            <v>2</v>
          </cell>
          <cell r="F19">
            <v>130</v>
          </cell>
        </row>
        <row r="20">
          <cell r="F20">
            <v>0</v>
          </cell>
        </row>
        <row r="21">
          <cell r="E21">
            <v>4</v>
          </cell>
          <cell r="F21">
            <v>600</v>
          </cell>
        </row>
        <row r="22">
          <cell r="E22">
            <v>4</v>
          </cell>
          <cell r="F22">
            <v>75</v>
          </cell>
        </row>
        <row r="23">
          <cell r="E23">
            <v>5</v>
          </cell>
          <cell r="F23">
            <v>1021</v>
          </cell>
        </row>
        <row r="24">
          <cell r="E24">
            <v>4</v>
          </cell>
          <cell r="F24">
            <v>75</v>
          </cell>
        </row>
        <row r="25">
          <cell r="E25">
            <v>2</v>
          </cell>
          <cell r="F25">
            <v>589</v>
          </cell>
        </row>
        <row r="36">
          <cell r="E36">
            <v>6</v>
          </cell>
          <cell r="F36">
            <v>90.13</v>
          </cell>
        </row>
        <row r="37">
          <cell r="E37">
            <v>7</v>
          </cell>
          <cell r="F37">
            <v>37.130000000000003</v>
          </cell>
        </row>
        <row r="38">
          <cell r="E38">
            <v>7</v>
          </cell>
          <cell r="F38">
            <v>99.6</v>
          </cell>
        </row>
        <row r="39">
          <cell r="E39">
            <v>8</v>
          </cell>
          <cell r="F39">
            <v>20.09</v>
          </cell>
        </row>
        <row r="40">
          <cell r="E40">
            <v>8</v>
          </cell>
          <cell r="F40">
            <v>43.92</v>
          </cell>
        </row>
        <row r="41">
          <cell r="E41">
            <v>8</v>
          </cell>
          <cell r="F41">
            <v>202.13</v>
          </cell>
        </row>
        <row r="42">
          <cell r="E42">
            <v>6</v>
          </cell>
          <cell r="F42">
            <v>29.74</v>
          </cell>
        </row>
        <row r="43">
          <cell r="E43">
            <v>9</v>
          </cell>
          <cell r="F43">
            <v>42</v>
          </cell>
        </row>
        <row r="44">
          <cell r="E44">
            <v>7</v>
          </cell>
          <cell r="F44">
            <v>41.25</v>
          </cell>
        </row>
        <row r="45">
          <cell r="E45">
            <v>9</v>
          </cell>
          <cell r="F45">
            <v>115.5</v>
          </cell>
        </row>
        <row r="46">
          <cell r="E46">
            <v>9</v>
          </cell>
          <cell r="F46">
            <v>79.400000000000006</v>
          </cell>
        </row>
        <row r="47">
          <cell r="E47">
            <v>6</v>
          </cell>
          <cell r="F47">
            <v>272.67</v>
          </cell>
        </row>
        <row r="48">
          <cell r="E48">
            <v>8</v>
          </cell>
          <cell r="F48">
            <v>14</v>
          </cell>
        </row>
        <row r="49">
          <cell r="E49">
            <v>7</v>
          </cell>
          <cell r="F49">
            <v>99.6</v>
          </cell>
        </row>
        <row r="50">
          <cell r="E50">
            <v>7</v>
          </cell>
          <cell r="F50">
            <v>33</v>
          </cell>
        </row>
        <row r="51">
          <cell r="E51">
            <v>10</v>
          </cell>
          <cell r="F51">
            <v>149.5</v>
          </cell>
        </row>
        <row r="52">
          <cell r="E52">
            <v>10</v>
          </cell>
          <cell r="F52">
            <v>135</v>
          </cell>
        </row>
        <row r="53">
          <cell r="E53">
            <v>10</v>
          </cell>
          <cell r="F53">
            <v>135</v>
          </cell>
        </row>
        <row r="54">
          <cell r="F54">
            <v>0</v>
          </cell>
        </row>
        <row r="55">
          <cell r="E55">
            <v>11</v>
          </cell>
          <cell r="F55">
            <v>476</v>
          </cell>
        </row>
        <row r="56">
          <cell r="E56">
            <v>10</v>
          </cell>
          <cell r="F56">
            <v>67.5</v>
          </cell>
        </row>
        <row r="57">
          <cell r="E57">
            <v>7</v>
          </cell>
          <cell r="F57">
            <v>33</v>
          </cell>
        </row>
        <row r="58">
          <cell r="E58">
            <v>7</v>
          </cell>
          <cell r="F58">
            <v>99.6</v>
          </cell>
        </row>
        <row r="59">
          <cell r="E59">
            <v>6</v>
          </cell>
          <cell r="F59">
            <v>38.18</v>
          </cell>
        </row>
        <row r="60">
          <cell r="E60">
            <v>12</v>
          </cell>
          <cell r="F60">
            <v>136.84</v>
          </cell>
        </row>
        <row r="62">
          <cell r="E62">
            <v>8</v>
          </cell>
          <cell r="F62">
            <v>220.85</v>
          </cell>
        </row>
        <row r="63">
          <cell r="E63">
            <v>12</v>
          </cell>
          <cell r="F63">
            <v>456.33</v>
          </cell>
        </row>
        <row r="64">
          <cell r="E64">
            <v>10</v>
          </cell>
          <cell r="F64">
            <v>375</v>
          </cell>
        </row>
        <row r="65">
          <cell r="E65">
            <v>10</v>
          </cell>
          <cell r="F65">
            <v>375</v>
          </cell>
        </row>
        <row r="66">
          <cell r="E66">
            <v>12</v>
          </cell>
          <cell r="F66">
            <v>66</v>
          </cell>
        </row>
        <row r="67">
          <cell r="E67">
            <v>7</v>
          </cell>
          <cell r="F67">
            <v>174.69</v>
          </cell>
        </row>
        <row r="68">
          <cell r="E68">
            <v>6</v>
          </cell>
          <cell r="F68">
            <v>6</v>
          </cell>
        </row>
        <row r="69">
          <cell r="E69">
            <v>13</v>
          </cell>
          <cell r="F69">
            <v>82</v>
          </cell>
        </row>
        <row r="70">
          <cell r="E70">
            <v>6</v>
          </cell>
          <cell r="F70">
            <v>105</v>
          </cell>
        </row>
        <row r="71">
          <cell r="E71">
            <v>12</v>
          </cell>
          <cell r="F71">
            <v>25</v>
          </cell>
        </row>
        <row r="72">
          <cell r="E72">
            <v>10</v>
          </cell>
          <cell r="F72">
            <v>150</v>
          </cell>
        </row>
        <row r="73">
          <cell r="E73">
            <v>8</v>
          </cell>
          <cell r="F73">
            <v>60.19</v>
          </cell>
        </row>
        <row r="74">
          <cell r="E74">
            <v>7</v>
          </cell>
          <cell r="F74">
            <v>57.75</v>
          </cell>
        </row>
        <row r="79">
          <cell r="F79">
            <v>1852.0100000000002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AC508-782E-4611-AAF3-D961620B6A7A}">
  <dimension ref="A1:G43"/>
  <sheetViews>
    <sheetView tabSelected="1" topLeftCell="A19" workbookViewId="0">
      <selection activeCell="I32" sqref="I32"/>
    </sheetView>
  </sheetViews>
  <sheetFormatPr defaultRowHeight="14.4" x14ac:dyDescent="0.3"/>
  <cols>
    <col min="2" max="2" width="10.88671875" customWidth="1"/>
    <col min="7" max="7" width="10.33203125" bestFit="1" customWidth="1"/>
  </cols>
  <sheetData>
    <row r="1" spans="1:7" x14ac:dyDescent="0.3">
      <c r="A1" s="1"/>
      <c r="B1" s="2" t="s">
        <v>0</v>
      </c>
      <c r="C1" s="3"/>
      <c r="D1" s="3"/>
    </row>
    <row r="2" spans="1:7" x14ac:dyDescent="0.3">
      <c r="A2" s="1"/>
      <c r="B2" s="3"/>
      <c r="C2" s="3"/>
      <c r="D2" s="3"/>
    </row>
    <row r="3" spans="1:7" x14ac:dyDescent="0.3">
      <c r="A3" s="1"/>
      <c r="B3" s="4" t="s">
        <v>28</v>
      </c>
      <c r="C3" s="3"/>
      <c r="D3" s="3"/>
    </row>
    <row r="4" spans="1:7" x14ac:dyDescent="0.3">
      <c r="A4" s="1"/>
      <c r="B4" s="3"/>
      <c r="C4" s="3"/>
      <c r="D4" s="3"/>
      <c r="G4" s="5"/>
    </row>
    <row r="5" spans="1:7" x14ac:dyDescent="0.3">
      <c r="A5" s="1" t="s">
        <v>3</v>
      </c>
      <c r="B5" s="6" t="s">
        <v>4</v>
      </c>
      <c r="C5" s="3"/>
      <c r="D5" s="3"/>
      <c r="G5" s="5"/>
    </row>
    <row r="6" spans="1:7" x14ac:dyDescent="0.3">
      <c r="A6" s="1">
        <v>1</v>
      </c>
      <c r="B6" s="3" t="s">
        <v>5</v>
      </c>
      <c r="C6" s="3"/>
      <c r="D6" s="3"/>
      <c r="G6" s="5">
        <f>SUMIF('[2]2019'!$E$7:$E$25,1,'[2]2019'!$F$7:$F$25)</f>
        <v>910</v>
      </c>
    </row>
    <row r="7" spans="1:7" x14ac:dyDescent="0.3">
      <c r="A7" s="1">
        <v>2</v>
      </c>
      <c r="B7" s="3" t="s">
        <v>29</v>
      </c>
      <c r="C7" s="3"/>
      <c r="D7" s="3"/>
      <c r="G7" s="5">
        <f>SUMIF('[2]2019'!$E$7:$E$25,2,'[2]2019'!$F$7:$F$25)</f>
        <v>1561</v>
      </c>
    </row>
    <row r="8" spans="1:7" x14ac:dyDescent="0.3">
      <c r="A8" s="1">
        <v>3</v>
      </c>
      <c r="B8" s="3" t="s">
        <v>30</v>
      </c>
      <c r="C8" s="3"/>
      <c r="D8" s="3"/>
      <c r="G8" s="5">
        <f>SUMIF('[2]2019'!$E$7:$E$25,3,'[2]2019'!$F$7:$F$25)</f>
        <v>50</v>
      </c>
    </row>
    <row r="9" spans="1:7" x14ac:dyDescent="0.3">
      <c r="A9" s="1">
        <v>4</v>
      </c>
      <c r="B9" s="3" t="s">
        <v>31</v>
      </c>
      <c r="C9" s="3"/>
      <c r="D9" s="3"/>
      <c r="G9" s="5">
        <f>SUMIF('[2]2019'!$E$7:$E$25,4,'[2]2019'!$F$7:$F$25)</f>
        <v>1275</v>
      </c>
    </row>
    <row r="10" spans="1:7" x14ac:dyDescent="0.3">
      <c r="A10" s="1">
        <v>5</v>
      </c>
      <c r="B10" s="3" t="s">
        <v>32</v>
      </c>
      <c r="C10" s="3"/>
      <c r="D10" s="3"/>
      <c r="G10" s="5">
        <f>SUMIF('[2]2019'!$E$7:$E$25,5,'[2]2019'!$F$7:$F$25)</f>
        <v>1021</v>
      </c>
    </row>
    <row r="11" spans="1:7" x14ac:dyDescent="0.3">
      <c r="A11" s="1"/>
      <c r="B11" s="3"/>
      <c r="C11" s="3"/>
      <c r="D11" s="3"/>
      <c r="G11" s="5"/>
    </row>
    <row r="12" spans="1:7" x14ac:dyDescent="0.3">
      <c r="A12" s="1"/>
      <c r="B12" s="3"/>
      <c r="C12" s="3"/>
      <c r="D12" s="3"/>
      <c r="G12" s="5"/>
    </row>
    <row r="13" spans="1:7" x14ac:dyDescent="0.3">
      <c r="A13" s="1"/>
      <c r="B13" s="3"/>
      <c r="C13" s="3"/>
      <c r="D13" s="3"/>
      <c r="G13" s="5"/>
    </row>
    <row r="14" spans="1:7" x14ac:dyDescent="0.3">
      <c r="A14" s="1"/>
      <c r="B14" s="3"/>
      <c r="C14" s="3"/>
      <c r="D14" s="3"/>
      <c r="G14" s="5"/>
    </row>
    <row r="15" spans="1:7" x14ac:dyDescent="0.3">
      <c r="A15" s="1"/>
      <c r="B15" s="3"/>
      <c r="C15" s="3"/>
      <c r="D15" s="3"/>
      <c r="G15" s="5"/>
    </row>
    <row r="16" spans="1:7" x14ac:dyDescent="0.3">
      <c r="A16" s="1"/>
      <c r="B16" s="3"/>
      <c r="C16" s="3" t="s">
        <v>7</v>
      </c>
      <c r="D16" s="3"/>
      <c r="G16" s="5">
        <f>SUM(G6:G15)</f>
        <v>4817</v>
      </c>
    </row>
    <row r="17" spans="1:7" x14ac:dyDescent="0.3">
      <c r="A17" s="1"/>
      <c r="B17" s="3"/>
      <c r="C17" s="3"/>
      <c r="D17" s="3"/>
      <c r="G17" s="5"/>
    </row>
    <row r="18" spans="1:7" x14ac:dyDescent="0.3">
      <c r="A18" s="1"/>
      <c r="B18" s="6" t="s">
        <v>8</v>
      </c>
      <c r="C18" s="3"/>
      <c r="D18" s="3"/>
      <c r="G18" s="5"/>
    </row>
    <row r="19" spans="1:7" x14ac:dyDescent="0.3">
      <c r="A19" s="1">
        <v>6</v>
      </c>
      <c r="B19" s="3" t="s">
        <v>33</v>
      </c>
      <c r="C19" s="3"/>
      <c r="D19" s="3"/>
      <c r="G19" s="5">
        <f>SUMIF('[2]2019'!$E$36:$E$74,A19,'[2]2019'!$F$36:$F$74)</f>
        <v>541.72</v>
      </c>
    </row>
    <row r="20" spans="1:7" x14ac:dyDescent="0.3">
      <c r="A20" s="1">
        <v>7</v>
      </c>
      <c r="B20" s="3" t="s">
        <v>5</v>
      </c>
      <c r="C20" s="3"/>
      <c r="D20" s="3"/>
      <c r="G20" s="5">
        <f>SUMIF('[2]2019'!$E$36:$E$74,A20,'[2]2019'!$F$36:$F$74)</f>
        <v>675.61999999999989</v>
      </c>
    </row>
    <row r="21" spans="1:7" x14ac:dyDescent="0.3">
      <c r="A21" s="1">
        <v>8</v>
      </c>
      <c r="B21" s="3" t="s">
        <v>9</v>
      </c>
      <c r="C21" s="3"/>
      <c r="D21" s="3"/>
      <c r="G21" s="5">
        <f>SUMIF('[2]2019'!$E$36:$E$74,A21,'[2]2019'!$F$36:$F$74)</f>
        <v>561.18000000000006</v>
      </c>
    </row>
    <row r="22" spans="1:7" x14ac:dyDescent="0.3">
      <c r="A22" s="1">
        <v>9</v>
      </c>
      <c r="B22" s="3" t="s">
        <v>30</v>
      </c>
      <c r="C22" s="3"/>
      <c r="D22" s="3"/>
      <c r="G22" s="5">
        <f>SUMIF('[2]2019'!$E$36:$E$74,A22,'[2]2019'!$F$36:$F$74)</f>
        <v>236.9</v>
      </c>
    </row>
    <row r="23" spans="1:7" x14ac:dyDescent="0.3">
      <c r="A23" s="1">
        <v>10</v>
      </c>
      <c r="B23" s="3" t="s">
        <v>31</v>
      </c>
      <c r="C23" s="3"/>
      <c r="D23" s="3"/>
      <c r="G23" s="5">
        <f>SUMIF('[2]2019'!$E$36:$E$74,A23,'[2]2019'!$F$36:$F$74)</f>
        <v>1387</v>
      </c>
    </row>
    <row r="24" spans="1:7" x14ac:dyDescent="0.3">
      <c r="A24" s="1">
        <v>11</v>
      </c>
      <c r="B24" s="3" t="s">
        <v>29</v>
      </c>
      <c r="C24" s="3"/>
      <c r="D24" s="3"/>
      <c r="G24" s="5">
        <f>SUMIF('[2]2019'!$E$36:$E$74,A24,'[2]2019'!$F$36:$F$74)</f>
        <v>476</v>
      </c>
    </row>
    <row r="25" spans="1:7" x14ac:dyDescent="0.3">
      <c r="A25" s="1">
        <v>12</v>
      </c>
      <c r="B25" s="3" t="s">
        <v>32</v>
      </c>
      <c r="C25" s="3"/>
      <c r="D25" s="3"/>
      <c r="G25" s="5">
        <f>SUMIF('[2]2019'!$E$36:$E$74,A25,'[2]2019'!$F$36:$F$74)</f>
        <v>684.17</v>
      </c>
    </row>
    <row r="26" spans="1:7" x14ac:dyDescent="0.3">
      <c r="A26" s="1">
        <v>13</v>
      </c>
      <c r="B26" s="3" t="s">
        <v>34</v>
      </c>
      <c r="C26" s="3"/>
      <c r="D26" s="3"/>
      <c r="G26" s="5">
        <f>SUMIF('[2]2019'!$E$36:$E$74,A26,'[2]2019'!$F$36:$F$74)</f>
        <v>82</v>
      </c>
    </row>
    <row r="27" spans="1:7" x14ac:dyDescent="0.3">
      <c r="A27" s="1"/>
      <c r="B27" s="3"/>
      <c r="C27" s="3"/>
      <c r="D27" s="3"/>
      <c r="G27" s="5"/>
    </row>
    <row r="28" spans="1:7" x14ac:dyDescent="0.3">
      <c r="A28" s="1"/>
      <c r="B28" s="3"/>
      <c r="C28" s="3"/>
      <c r="D28" s="3"/>
      <c r="G28" s="5"/>
    </row>
    <row r="29" spans="1:7" x14ac:dyDescent="0.3">
      <c r="A29" s="1"/>
      <c r="B29" s="3"/>
      <c r="C29" s="3" t="s">
        <v>11</v>
      </c>
      <c r="D29" s="3"/>
      <c r="G29" s="5">
        <f>SUM(G19:G28)</f>
        <v>4644.59</v>
      </c>
    </row>
    <row r="30" spans="1:7" x14ac:dyDescent="0.3">
      <c r="A30" s="1"/>
      <c r="B30" s="3"/>
      <c r="C30" s="3"/>
      <c r="D30" s="3"/>
      <c r="G30" s="5"/>
    </row>
    <row r="31" spans="1:7" x14ac:dyDescent="0.3">
      <c r="A31" s="1"/>
      <c r="B31" s="3"/>
      <c r="C31" s="3"/>
      <c r="D31" s="3"/>
      <c r="G31" s="5"/>
    </row>
    <row r="32" spans="1:7" x14ac:dyDescent="0.3">
      <c r="A32" s="1"/>
      <c r="B32" s="6" t="s">
        <v>12</v>
      </c>
      <c r="C32" s="3"/>
      <c r="D32" s="3"/>
      <c r="G32" s="5">
        <f>G16-G29</f>
        <v>172.40999999999985</v>
      </c>
    </row>
    <row r="33" spans="1:7" x14ac:dyDescent="0.3">
      <c r="A33" s="1"/>
      <c r="B33" s="3"/>
      <c r="C33" s="3"/>
      <c r="D33" s="3"/>
      <c r="G33" s="5"/>
    </row>
    <row r="34" spans="1:7" x14ac:dyDescent="0.3">
      <c r="A34" s="1"/>
      <c r="B34" s="3" t="s">
        <v>13</v>
      </c>
      <c r="C34" s="3"/>
      <c r="D34" s="3"/>
      <c r="G34" s="5"/>
    </row>
    <row r="35" spans="1:7" x14ac:dyDescent="0.3">
      <c r="A35" s="1"/>
      <c r="B35" s="3"/>
      <c r="C35" s="3"/>
      <c r="D35" s="3"/>
      <c r="G35" s="5"/>
    </row>
    <row r="36" spans="1:7" x14ac:dyDescent="0.3">
      <c r="A36" s="1"/>
      <c r="B36" s="3" t="s">
        <v>35</v>
      </c>
      <c r="C36" s="3"/>
      <c r="D36" s="3"/>
      <c r="G36" s="5">
        <f>'[2]2019'!F6</f>
        <v>1679.5999999999995</v>
      </c>
    </row>
    <row r="37" spans="1:7" x14ac:dyDescent="0.3">
      <c r="A37" s="1"/>
      <c r="B37" s="3"/>
      <c r="C37" s="3"/>
      <c r="D37" s="3"/>
      <c r="G37" s="5"/>
    </row>
    <row r="38" spans="1:7" x14ac:dyDescent="0.3">
      <c r="A38" s="1"/>
      <c r="B38" s="3" t="s">
        <v>36</v>
      </c>
      <c r="C38" s="3"/>
      <c r="D38" s="3"/>
      <c r="G38" s="5">
        <v>0</v>
      </c>
    </row>
    <row r="39" spans="1:7" x14ac:dyDescent="0.3">
      <c r="A39" s="1"/>
      <c r="B39" s="3"/>
      <c r="C39" s="3"/>
      <c r="D39" s="3"/>
      <c r="G39" s="5"/>
    </row>
    <row r="40" spans="1:7" x14ac:dyDescent="0.3">
      <c r="A40" s="1"/>
      <c r="B40" s="3" t="s">
        <v>37</v>
      </c>
      <c r="C40" s="3"/>
      <c r="D40" s="3"/>
      <c r="G40" s="5">
        <f>'[2]2019'!F79</f>
        <v>1852.0100000000002</v>
      </c>
    </row>
    <row r="41" spans="1:7" x14ac:dyDescent="0.3">
      <c r="A41" s="1"/>
      <c r="B41" s="3"/>
      <c r="C41" s="3"/>
      <c r="D41" s="3"/>
    </row>
    <row r="42" spans="1:7" ht="15" thickBot="1" x14ac:dyDescent="0.35">
      <c r="A42" s="1"/>
      <c r="B42" s="3"/>
      <c r="C42" s="3"/>
      <c r="D42" s="3"/>
      <c r="G42" s="7">
        <f>G40-G38-G36</f>
        <v>172.41000000000076</v>
      </c>
    </row>
    <row r="43" spans="1:7" ht="15" thickTop="1" x14ac:dyDescent="0.3"/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FCC77-01C2-4646-9A9E-D263EA6F4686}">
  <dimension ref="A1:K39"/>
  <sheetViews>
    <sheetView topLeftCell="A10" workbookViewId="0">
      <selection activeCell="J30" sqref="J30"/>
    </sheetView>
  </sheetViews>
  <sheetFormatPr defaultRowHeight="14.4" x14ac:dyDescent="0.3"/>
  <cols>
    <col min="2" max="2" width="10.88671875" customWidth="1"/>
    <col min="7" max="7" width="10.33203125" bestFit="1" customWidth="1"/>
    <col min="9" max="9" width="10.33203125" bestFit="1" customWidth="1"/>
    <col min="11" max="11" width="10.33203125" bestFit="1" customWidth="1"/>
  </cols>
  <sheetData>
    <row r="1" spans="1:7" x14ac:dyDescent="0.3">
      <c r="A1" s="1"/>
      <c r="B1" s="2" t="s">
        <v>0</v>
      </c>
      <c r="C1" s="3"/>
      <c r="D1" s="3"/>
    </row>
    <row r="2" spans="1:7" x14ac:dyDescent="0.3">
      <c r="A2" s="1"/>
      <c r="B2" s="3"/>
      <c r="C2" s="3"/>
      <c r="D2" s="3"/>
    </row>
    <row r="3" spans="1:7" x14ac:dyDescent="0.3">
      <c r="A3" s="1"/>
      <c r="B3" s="4" t="s">
        <v>1</v>
      </c>
      <c r="C3" s="3"/>
      <c r="D3" s="3"/>
    </row>
    <row r="4" spans="1:7" x14ac:dyDescent="0.3">
      <c r="A4" s="1"/>
      <c r="B4" s="4" t="s">
        <v>2</v>
      </c>
      <c r="C4" s="3"/>
      <c r="D4" s="3"/>
    </row>
    <row r="5" spans="1:7" x14ac:dyDescent="0.3">
      <c r="A5" s="1"/>
      <c r="B5" s="3"/>
      <c r="C5" s="3"/>
      <c r="D5" s="3"/>
      <c r="G5" s="5"/>
    </row>
    <row r="6" spans="1:7" x14ac:dyDescent="0.3">
      <c r="A6" s="1" t="s">
        <v>3</v>
      </c>
      <c r="B6" s="6" t="s">
        <v>4</v>
      </c>
      <c r="C6" s="3"/>
      <c r="D6" s="3"/>
      <c r="G6" s="5"/>
    </row>
    <row r="7" spans="1:7" x14ac:dyDescent="0.3">
      <c r="A7" s="1">
        <v>1</v>
      </c>
      <c r="B7" s="3" t="s">
        <v>5</v>
      </c>
      <c r="C7" s="3"/>
      <c r="D7" s="3"/>
      <c r="G7" s="5">
        <f>SUMIF('[1]2020'!$E$7:$E$11,1,'[1]2020'!$F$7:$F$11)</f>
        <v>482</v>
      </c>
    </row>
    <row r="8" spans="1:7" x14ac:dyDescent="0.3">
      <c r="A8" s="1">
        <v>2</v>
      </c>
      <c r="B8" s="3" t="s">
        <v>6</v>
      </c>
      <c r="C8" s="3"/>
      <c r="D8" s="3"/>
      <c r="G8" s="5">
        <f>SUMIF('[1]2020'!$E$7:$E$11,2,'[1]2020'!$F$7:$F$11)</f>
        <v>502</v>
      </c>
    </row>
    <row r="9" spans="1:7" x14ac:dyDescent="0.3">
      <c r="A9" s="1"/>
      <c r="B9" s="3"/>
      <c r="C9" s="3"/>
      <c r="D9" s="3"/>
      <c r="G9" s="5"/>
    </row>
    <row r="10" spans="1:7" x14ac:dyDescent="0.3">
      <c r="A10" s="1"/>
      <c r="B10" s="3"/>
      <c r="C10" s="3"/>
      <c r="D10" s="3"/>
      <c r="G10" s="5"/>
    </row>
    <row r="11" spans="1:7" x14ac:dyDescent="0.3">
      <c r="A11" s="1"/>
      <c r="B11" s="3"/>
      <c r="C11" s="3"/>
      <c r="D11" s="3"/>
      <c r="G11" s="5"/>
    </row>
    <row r="12" spans="1:7" x14ac:dyDescent="0.3">
      <c r="A12" s="1"/>
      <c r="B12" s="3"/>
      <c r="C12" s="3" t="s">
        <v>7</v>
      </c>
      <c r="D12" s="3"/>
      <c r="G12" s="5">
        <f>SUM(G7:G11)</f>
        <v>984</v>
      </c>
    </row>
    <row r="13" spans="1:7" x14ac:dyDescent="0.3">
      <c r="A13" s="1"/>
      <c r="B13" s="3"/>
      <c r="C13" s="3"/>
      <c r="D13" s="3"/>
      <c r="G13" s="5"/>
    </row>
    <row r="14" spans="1:7" x14ac:dyDescent="0.3">
      <c r="A14" s="1"/>
      <c r="B14" s="6" t="s">
        <v>8</v>
      </c>
      <c r="C14" s="3"/>
      <c r="D14" s="3"/>
      <c r="G14" s="5"/>
    </row>
    <row r="15" spans="1:7" x14ac:dyDescent="0.3">
      <c r="A15" s="1">
        <v>4</v>
      </c>
      <c r="B15" s="3" t="s">
        <v>5</v>
      </c>
      <c r="C15" s="3"/>
      <c r="D15" s="3"/>
      <c r="G15" s="5">
        <f>SUMIF('[1]2020'!E20:E29,4,'[1]2020'!F20:F29)</f>
        <v>385.54999999999995</v>
      </c>
    </row>
    <row r="16" spans="1:7" x14ac:dyDescent="0.3">
      <c r="A16" s="1">
        <v>5</v>
      </c>
      <c r="B16" s="3" t="s">
        <v>6</v>
      </c>
      <c r="C16" s="3"/>
      <c r="D16" s="3"/>
      <c r="G16" s="5">
        <f>K19+SUMIF('[1]2020'!E20:E29,5,'[1]2020'!F20:F29)</f>
        <v>81.900000000000006</v>
      </c>
    </row>
    <row r="17" spans="1:10" x14ac:dyDescent="0.3">
      <c r="A17" s="1">
        <v>6</v>
      </c>
      <c r="B17" s="3" t="s">
        <v>9</v>
      </c>
      <c r="C17" s="3"/>
      <c r="D17" s="3"/>
      <c r="G17" s="5">
        <f>SUMIF('[1]2020'!E20:E29,6,'[1]2020'!F20:F29)</f>
        <v>268.07</v>
      </c>
    </row>
    <row r="18" spans="1:10" x14ac:dyDescent="0.3">
      <c r="A18" s="1">
        <v>7</v>
      </c>
      <c r="B18" s="3" t="s">
        <v>10</v>
      </c>
      <c r="C18" s="3"/>
      <c r="D18" s="3"/>
      <c r="G18" s="5">
        <f>SUMIF('[1]2020'!E20:E27,7,'[1]2020'!F20:F27)</f>
        <v>277.56</v>
      </c>
    </row>
    <row r="19" spans="1:10" x14ac:dyDescent="0.3">
      <c r="A19" s="1"/>
      <c r="B19" s="3"/>
      <c r="C19" s="3"/>
      <c r="D19" s="3"/>
      <c r="G19" s="5"/>
    </row>
    <row r="20" spans="1:10" x14ac:dyDescent="0.3">
      <c r="A20" s="1"/>
      <c r="B20" s="3"/>
      <c r="C20" s="3"/>
      <c r="D20" s="3"/>
      <c r="G20" s="5"/>
    </row>
    <row r="21" spans="1:10" x14ac:dyDescent="0.3">
      <c r="A21" s="1"/>
      <c r="B21" s="3"/>
      <c r="C21" s="3"/>
      <c r="D21" s="3"/>
      <c r="G21" s="5"/>
    </row>
    <row r="22" spans="1:10" x14ac:dyDescent="0.3">
      <c r="A22" s="1"/>
      <c r="B22" s="3"/>
      <c r="C22" s="3" t="s">
        <v>11</v>
      </c>
      <c r="D22" s="3"/>
      <c r="G22" s="5">
        <f>SUM(G15:G21)</f>
        <v>1013.0799999999999</v>
      </c>
      <c r="J22" s="5"/>
    </row>
    <row r="23" spans="1:10" x14ac:dyDescent="0.3">
      <c r="A23" s="1"/>
      <c r="B23" s="3"/>
      <c r="C23" s="3"/>
      <c r="D23" s="3"/>
      <c r="G23" s="5"/>
    </row>
    <row r="24" spans="1:10" x14ac:dyDescent="0.3">
      <c r="A24" s="1"/>
      <c r="B24" s="3"/>
      <c r="C24" s="3"/>
      <c r="D24" s="3"/>
      <c r="G24" s="5"/>
    </row>
    <row r="25" spans="1:10" x14ac:dyDescent="0.3">
      <c r="A25" s="1"/>
      <c r="B25" s="6" t="s">
        <v>12</v>
      </c>
      <c r="C25" s="3"/>
      <c r="D25" s="3"/>
      <c r="G25" s="5">
        <f>G12-G22</f>
        <v>-29.079999999999927</v>
      </c>
    </row>
    <row r="26" spans="1:10" x14ac:dyDescent="0.3">
      <c r="A26" s="1"/>
      <c r="B26" s="3"/>
      <c r="C26" s="3"/>
      <c r="D26" s="3"/>
      <c r="G26" s="5"/>
    </row>
    <row r="27" spans="1:10" x14ac:dyDescent="0.3">
      <c r="A27" s="1"/>
      <c r="B27" s="3" t="s">
        <v>13</v>
      </c>
      <c r="C27" s="3"/>
      <c r="D27" s="3"/>
      <c r="G27" s="5"/>
    </row>
    <row r="28" spans="1:10" x14ac:dyDescent="0.3">
      <c r="A28" s="1"/>
      <c r="B28" s="3"/>
      <c r="C28" s="3"/>
      <c r="D28" s="3"/>
      <c r="G28" s="5"/>
    </row>
    <row r="29" spans="1:10" x14ac:dyDescent="0.3">
      <c r="A29" s="1"/>
      <c r="B29" s="3" t="s">
        <v>14</v>
      </c>
      <c r="C29" s="3"/>
      <c r="D29" s="3"/>
      <c r="G29" s="5">
        <f>'[1]2020'!F6</f>
        <v>1852.01</v>
      </c>
    </row>
    <row r="30" spans="1:10" x14ac:dyDescent="0.3">
      <c r="A30" s="1"/>
      <c r="B30" s="3"/>
      <c r="C30" s="3"/>
      <c r="D30" s="3"/>
      <c r="G30" s="5"/>
    </row>
    <row r="31" spans="1:10" x14ac:dyDescent="0.3">
      <c r="A31" s="1"/>
      <c r="B31" s="3" t="s">
        <v>15</v>
      </c>
      <c r="C31" s="3"/>
      <c r="D31" s="3"/>
      <c r="G31" s="5">
        <v>99.6</v>
      </c>
    </row>
    <row r="32" spans="1:10" x14ac:dyDescent="0.3">
      <c r="A32" s="1"/>
      <c r="B32" s="3"/>
      <c r="C32" s="3"/>
      <c r="D32" s="3"/>
      <c r="G32" s="5"/>
    </row>
    <row r="33" spans="1:11" x14ac:dyDescent="0.3">
      <c r="A33" s="1"/>
      <c r="B33" s="3" t="s">
        <v>16</v>
      </c>
      <c r="C33" s="3"/>
      <c r="D33" s="3"/>
      <c r="G33" s="5">
        <f>'[1]2020'!F37</f>
        <v>1922.5300000000002</v>
      </c>
      <c r="K33" s="5"/>
    </row>
    <row r="34" spans="1:11" x14ac:dyDescent="0.3">
      <c r="A34" s="1"/>
      <c r="B34" s="3"/>
      <c r="C34" s="3"/>
      <c r="D34" s="3"/>
    </row>
    <row r="35" spans="1:11" ht="15" thickBot="1" x14ac:dyDescent="0.35">
      <c r="A35" s="1"/>
      <c r="B35" s="3"/>
      <c r="C35" s="3"/>
      <c r="D35" s="3"/>
      <c r="G35" s="7">
        <f>G33-G31-G29</f>
        <v>-29.0799999999997</v>
      </c>
      <c r="I35" s="5"/>
    </row>
    <row r="36" spans="1:11" ht="15" thickTop="1" x14ac:dyDescent="0.3"/>
    <row r="37" spans="1:11" x14ac:dyDescent="0.3">
      <c r="B37" s="8" t="s">
        <v>17</v>
      </c>
    </row>
    <row r="39" spans="1:11" x14ac:dyDescent="0.3">
      <c r="G39" s="5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48EA8-7619-4751-ADFD-145DF17C1F7E}">
  <sheetPr>
    <pageSetUpPr fitToPage="1"/>
  </sheetPr>
  <dimension ref="A1:M100"/>
  <sheetViews>
    <sheetView topLeftCell="A73" workbookViewId="0">
      <selection activeCell="J80" sqref="J80"/>
    </sheetView>
  </sheetViews>
  <sheetFormatPr defaultRowHeight="14.4" x14ac:dyDescent="0.3"/>
  <cols>
    <col min="2" max="2" width="15.6640625" customWidth="1"/>
    <col min="3" max="3" width="37.6640625" bestFit="1" customWidth="1"/>
    <col min="4" max="4" width="9.88671875" style="10" bestFit="1" customWidth="1"/>
    <col min="5" max="5" width="10.6640625" style="11" bestFit="1" customWidth="1"/>
    <col min="6" max="6" width="10.33203125" style="49" bestFit="1" customWidth="1"/>
    <col min="9" max="9" width="10.5546875" bestFit="1" customWidth="1"/>
    <col min="258" max="258" width="15.6640625" customWidth="1"/>
    <col min="259" max="259" width="37.6640625" bestFit="1" customWidth="1"/>
    <col min="261" max="261" width="10.6640625" bestFit="1" customWidth="1"/>
    <col min="262" max="262" width="10.33203125" bestFit="1" customWidth="1"/>
    <col min="265" max="265" width="10.5546875" bestFit="1" customWidth="1"/>
    <col min="514" max="514" width="15.6640625" customWidth="1"/>
    <col min="515" max="515" width="37.6640625" bestFit="1" customWidth="1"/>
    <col min="517" max="517" width="10.6640625" bestFit="1" customWidth="1"/>
    <col min="518" max="518" width="10.33203125" bestFit="1" customWidth="1"/>
    <col min="521" max="521" width="10.5546875" bestFit="1" customWidth="1"/>
    <col min="770" max="770" width="15.6640625" customWidth="1"/>
    <col min="771" max="771" width="37.6640625" bestFit="1" customWidth="1"/>
    <col min="773" max="773" width="10.6640625" bestFit="1" customWidth="1"/>
    <col min="774" max="774" width="10.33203125" bestFit="1" customWidth="1"/>
    <col min="777" max="777" width="10.5546875" bestFit="1" customWidth="1"/>
    <col min="1026" max="1026" width="15.6640625" customWidth="1"/>
    <col min="1027" max="1027" width="37.6640625" bestFit="1" customWidth="1"/>
    <col min="1029" max="1029" width="10.6640625" bestFit="1" customWidth="1"/>
    <col min="1030" max="1030" width="10.33203125" bestFit="1" customWidth="1"/>
    <col min="1033" max="1033" width="10.5546875" bestFit="1" customWidth="1"/>
    <col min="1282" max="1282" width="15.6640625" customWidth="1"/>
    <col min="1283" max="1283" width="37.6640625" bestFit="1" customWidth="1"/>
    <col min="1285" max="1285" width="10.6640625" bestFit="1" customWidth="1"/>
    <col min="1286" max="1286" width="10.33203125" bestFit="1" customWidth="1"/>
    <col min="1289" max="1289" width="10.5546875" bestFit="1" customWidth="1"/>
    <col min="1538" max="1538" width="15.6640625" customWidth="1"/>
    <col min="1539" max="1539" width="37.6640625" bestFit="1" customWidth="1"/>
    <col min="1541" max="1541" width="10.6640625" bestFit="1" customWidth="1"/>
    <col min="1542" max="1542" width="10.33203125" bestFit="1" customWidth="1"/>
    <col min="1545" max="1545" width="10.5546875" bestFit="1" customWidth="1"/>
    <col min="1794" max="1794" width="15.6640625" customWidth="1"/>
    <col min="1795" max="1795" width="37.6640625" bestFit="1" customWidth="1"/>
    <col min="1797" max="1797" width="10.6640625" bestFit="1" customWidth="1"/>
    <col min="1798" max="1798" width="10.33203125" bestFit="1" customWidth="1"/>
    <col min="1801" max="1801" width="10.5546875" bestFit="1" customWidth="1"/>
    <col min="2050" max="2050" width="15.6640625" customWidth="1"/>
    <col min="2051" max="2051" width="37.6640625" bestFit="1" customWidth="1"/>
    <col min="2053" max="2053" width="10.6640625" bestFit="1" customWidth="1"/>
    <col min="2054" max="2054" width="10.33203125" bestFit="1" customWidth="1"/>
    <col min="2057" max="2057" width="10.5546875" bestFit="1" customWidth="1"/>
    <col min="2306" max="2306" width="15.6640625" customWidth="1"/>
    <col min="2307" max="2307" width="37.6640625" bestFit="1" customWidth="1"/>
    <col min="2309" max="2309" width="10.6640625" bestFit="1" customWidth="1"/>
    <col min="2310" max="2310" width="10.33203125" bestFit="1" customWidth="1"/>
    <col min="2313" max="2313" width="10.5546875" bestFit="1" customWidth="1"/>
    <col min="2562" max="2562" width="15.6640625" customWidth="1"/>
    <col min="2563" max="2563" width="37.6640625" bestFit="1" customWidth="1"/>
    <col min="2565" max="2565" width="10.6640625" bestFit="1" customWidth="1"/>
    <col min="2566" max="2566" width="10.33203125" bestFit="1" customWidth="1"/>
    <col min="2569" max="2569" width="10.5546875" bestFit="1" customWidth="1"/>
    <col min="2818" max="2818" width="15.6640625" customWidth="1"/>
    <col min="2819" max="2819" width="37.6640625" bestFit="1" customWidth="1"/>
    <col min="2821" max="2821" width="10.6640625" bestFit="1" customWidth="1"/>
    <col min="2822" max="2822" width="10.33203125" bestFit="1" customWidth="1"/>
    <col min="2825" max="2825" width="10.5546875" bestFit="1" customWidth="1"/>
    <col min="3074" max="3074" width="15.6640625" customWidth="1"/>
    <col min="3075" max="3075" width="37.6640625" bestFit="1" customWidth="1"/>
    <col min="3077" max="3077" width="10.6640625" bestFit="1" customWidth="1"/>
    <col min="3078" max="3078" width="10.33203125" bestFit="1" customWidth="1"/>
    <col min="3081" max="3081" width="10.5546875" bestFit="1" customWidth="1"/>
    <col min="3330" max="3330" width="15.6640625" customWidth="1"/>
    <col min="3331" max="3331" width="37.6640625" bestFit="1" customWidth="1"/>
    <col min="3333" max="3333" width="10.6640625" bestFit="1" customWidth="1"/>
    <col min="3334" max="3334" width="10.33203125" bestFit="1" customWidth="1"/>
    <col min="3337" max="3337" width="10.5546875" bestFit="1" customWidth="1"/>
    <col min="3586" max="3586" width="15.6640625" customWidth="1"/>
    <col min="3587" max="3587" width="37.6640625" bestFit="1" customWidth="1"/>
    <col min="3589" max="3589" width="10.6640625" bestFit="1" customWidth="1"/>
    <col min="3590" max="3590" width="10.33203125" bestFit="1" customWidth="1"/>
    <col min="3593" max="3593" width="10.5546875" bestFit="1" customWidth="1"/>
    <col min="3842" max="3842" width="15.6640625" customWidth="1"/>
    <col min="3843" max="3843" width="37.6640625" bestFit="1" customWidth="1"/>
    <col min="3845" max="3845" width="10.6640625" bestFit="1" customWidth="1"/>
    <col min="3846" max="3846" width="10.33203125" bestFit="1" customWidth="1"/>
    <col min="3849" max="3849" width="10.5546875" bestFit="1" customWidth="1"/>
    <col min="4098" max="4098" width="15.6640625" customWidth="1"/>
    <col min="4099" max="4099" width="37.6640625" bestFit="1" customWidth="1"/>
    <col min="4101" max="4101" width="10.6640625" bestFit="1" customWidth="1"/>
    <col min="4102" max="4102" width="10.33203125" bestFit="1" customWidth="1"/>
    <col min="4105" max="4105" width="10.5546875" bestFit="1" customWidth="1"/>
    <col min="4354" max="4354" width="15.6640625" customWidth="1"/>
    <col min="4355" max="4355" width="37.6640625" bestFit="1" customWidth="1"/>
    <col min="4357" max="4357" width="10.6640625" bestFit="1" customWidth="1"/>
    <col min="4358" max="4358" width="10.33203125" bestFit="1" customWidth="1"/>
    <col min="4361" max="4361" width="10.5546875" bestFit="1" customWidth="1"/>
    <col min="4610" max="4610" width="15.6640625" customWidth="1"/>
    <col min="4611" max="4611" width="37.6640625" bestFit="1" customWidth="1"/>
    <col min="4613" max="4613" width="10.6640625" bestFit="1" customWidth="1"/>
    <col min="4614" max="4614" width="10.33203125" bestFit="1" customWidth="1"/>
    <col min="4617" max="4617" width="10.5546875" bestFit="1" customWidth="1"/>
    <col min="4866" max="4866" width="15.6640625" customWidth="1"/>
    <col min="4867" max="4867" width="37.6640625" bestFit="1" customWidth="1"/>
    <col min="4869" max="4869" width="10.6640625" bestFit="1" customWidth="1"/>
    <col min="4870" max="4870" width="10.33203125" bestFit="1" customWidth="1"/>
    <col min="4873" max="4873" width="10.5546875" bestFit="1" customWidth="1"/>
    <col min="5122" max="5122" width="15.6640625" customWidth="1"/>
    <col min="5123" max="5123" width="37.6640625" bestFit="1" customWidth="1"/>
    <col min="5125" max="5125" width="10.6640625" bestFit="1" customWidth="1"/>
    <col min="5126" max="5126" width="10.33203125" bestFit="1" customWidth="1"/>
    <col min="5129" max="5129" width="10.5546875" bestFit="1" customWidth="1"/>
    <col min="5378" max="5378" width="15.6640625" customWidth="1"/>
    <col min="5379" max="5379" width="37.6640625" bestFit="1" customWidth="1"/>
    <col min="5381" max="5381" width="10.6640625" bestFit="1" customWidth="1"/>
    <col min="5382" max="5382" width="10.33203125" bestFit="1" customWidth="1"/>
    <col min="5385" max="5385" width="10.5546875" bestFit="1" customWidth="1"/>
    <col min="5634" max="5634" width="15.6640625" customWidth="1"/>
    <col min="5635" max="5635" width="37.6640625" bestFit="1" customWidth="1"/>
    <col min="5637" max="5637" width="10.6640625" bestFit="1" customWidth="1"/>
    <col min="5638" max="5638" width="10.33203125" bestFit="1" customWidth="1"/>
    <col min="5641" max="5641" width="10.5546875" bestFit="1" customWidth="1"/>
    <col min="5890" max="5890" width="15.6640625" customWidth="1"/>
    <col min="5891" max="5891" width="37.6640625" bestFit="1" customWidth="1"/>
    <col min="5893" max="5893" width="10.6640625" bestFit="1" customWidth="1"/>
    <col min="5894" max="5894" width="10.33203125" bestFit="1" customWidth="1"/>
    <col min="5897" max="5897" width="10.5546875" bestFit="1" customWidth="1"/>
    <col min="6146" max="6146" width="15.6640625" customWidth="1"/>
    <col min="6147" max="6147" width="37.6640625" bestFit="1" customWidth="1"/>
    <col min="6149" max="6149" width="10.6640625" bestFit="1" customWidth="1"/>
    <col min="6150" max="6150" width="10.33203125" bestFit="1" customWidth="1"/>
    <col min="6153" max="6153" width="10.5546875" bestFit="1" customWidth="1"/>
    <col min="6402" max="6402" width="15.6640625" customWidth="1"/>
    <col min="6403" max="6403" width="37.6640625" bestFit="1" customWidth="1"/>
    <col min="6405" max="6405" width="10.6640625" bestFit="1" customWidth="1"/>
    <col min="6406" max="6406" width="10.33203125" bestFit="1" customWidth="1"/>
    <col min="6409" max="6409" width="10.5546875" bestFit="1" customWidth="1"/>
    <col min="6658" max="6658" width="15.6640625" customWidth="1"/>
    <col min="6659" max="6659" width="37.6640625" bestFit="1" customWidth="1"/>
    <col min="6661" max="6661" width="10.6640625" bestFit="1" customWidth="1"/>
    <col min="6662" max="6662" width="10.33203125" bestFit="1" customWidth="1"/>
    <col min="6665" max="6665" width="10.5546875" bestFit="1" customWidth="1"/>
    <col min="6914" max="6914" width="15.6640625" customWidth="1"/>
    <col min="6915" max="6915" width="37.6640625" bestFit="1" customWidth="1"/>
    <col min="6917" max="6917" width="10.6640625" bestFit="1" customWidth="1"/>
    <col min="6918" max="6918" width="10.33203125" bestFit="1" customWidth="1"/>
    <col min="6921" max="6921" width="10.5546875" bestFit="1" customWidth="1"/>
    <col min="7170" max="7170" width="15.6640625" customWidth="1"/>
    <col min="7171" max="7171" width="37.6640625" bestFit="1" customWidth="1"/>
    <col min="7173" max="7173" width="10.6640625" bestFit="1" customWidth="1"/>
    <col min="7174" max="7174" width="10.33203125" bestFit="1" customWidth="1"/>
    <col min="7177" max="7177" width="10.5546875" bestFit="1" customWidth="1"/>
    <col min="7426" max="7426" width="15.6640625" customWidth="1"/>
    <col min="7427" max="7427" width="37.6640625" bestFit="1" customWidth="1"/>
    <col min="7429" max="7429" width="10.6640625" bestFit="1" customWidth="1"/>
    <col min="7430" max="7430" width="10.33203125" bestFit="1" customWidth="1"/>
    <col min="7433" max="7433" width="10.5546875" bestFit="1" customWidth="1"/>
    <col min="7682" max="7682" width="15.6640625" customWidth="1"/>
    <col min="7683" max="7683" width="37.6640625" bestFit="1" customWidth="1"/>
    <col min="7685" max="7685" width="10.6640625" bestFit="1" customWidth="1"/>
    <col min="7686" max="7686" width="10.33203125" bestFit="1" customWidth="1"/>
    <col min="7689" max="7689" width="10.5546875" bestFit="1" customWidth="1"/>
    <col min="7938" max="7938" width="15.6640625" customWidth="1"/>
    <col min="7939" max="7939" width="37.6640625" bestFit="1" customWidth="1"/>
    <col min="7941" max="7941" width="10.6640625" bestFit="1" customWidth="1"/>
    <col min="7942" max="7942" width="10.33203125" bestFit="1" customWidth="1"/>
    <col min="7945" max="7945" width="10.5546875" bestFit="1" customWidth="1"/>
    <col min="8194" max="8194" width="15.6640625" customWidth="1"/>
    <col min="8195" max="8195" width="37.6640625" bestFit="1" customWidth="1"/>
    <col min="8197" max="8197" width="10.6640625" bestFit="1" customWidth="1"/>
    <col min="8198" max="8198" width="10.33203125" bestFit="1" customWidth="1"/>
    <col min="8201" max="8201" width="10.5546875" bestFit="1" customWidth="1"/>
    <col min="8450" max="8450" width="15.6640625" customWidth="1"/>
    <col min="8451" max="8451" width="37.6640625" bestFit="1" customWidth="1"/>
    <col min="8453" max="8453" width="10.6640625" bestFit="1" customWidth="1"/>
    <col min="8454" max="8454" width="10.33203125" bestFit="1" customWidth="1"/>
    <col min="8457" max="8457" width="10.5546875" bestFit="1" customWidth="1"/>
    <col min="8706" max="8706" width="15.6640625" customWidth="1"/>
    <col min="8707" max="8707" width="37.6640625" bestFit="1" customWidth="1"/>
    <col min="8709" max="8709" width="10.6640625" bestFit="1" customWidth="1"/>
    <col min="8710" max="8710" width="10.33203125" bestFit="1" customWidth="1"/>
    <col min="8713" max="8713" width="10.5546875" bestFit="1" customWidth="1"/>
    <col min="8962" max="8962" width="15.6640625" customWidth="1"/>
    <col min="8963" max="8963" width="37.6640625" bestFit="1" customWidth="1"/>
    <col min="8965" max="8965" width="10.6640625" bestFit="1" customWidth="1"/>
    <col min="8966" max="8966" width="10.33203125" bestFit="1" customWidth="1"/>
    <col min="8969" max="8969" width="10.5546875" bestFit="1" customWidth="1"/>
    <col min="9218" max="9218" width="15.6640625" customWidth="1"/>
    <col min="9219" max="9219" width="37.6640625" bestFit="1" customWidth="1"/>
    <col min="9221" max="9221" width="10.6640625" bestFit="1" customWidth="1"/>
    <col min="9222" max="9222" width="10.33203125" bestFit="1" customWidth="1"/>
    <col min="9225" max="9225" width="10.5546875" bestFit="1" customWidth="1"/>
    <col min="9474" max="9474" width="15.6640625" customWidth="1"/>
    <col min="9475" max="9475" width="37.6640625" bestFit="1" customWidth="1"/>
    <col min="9477" max="9477" width="10.6640625" bestFit="1" customWidth="1"/>
    <col min="9478" max="9478" width="10.33203125" bestFit="1" customWidth="1"/>
    <col min="9481" max="9481" width="10.5546875" bestFit="1" customWidth="1"/>
    <col min="9730" max="9730" width="15.6640625" customWidth="1"/>
    <col min="9731" max="9731" width="37.6640625" bestFit="1" customWidth="1"/>
    <col min="9733" max="9733" width="10.6640625" bestFit="1" customWidth="1"/>
    <col min="9734" max="9734" width="10.33203125" bestFit="1" customWidth="1"/>
    <col min="9737" max="9737" width="10.5546875" bestFit="1" customWidth="1"/>
    <col min="9986" max="9986" width="15.6640625" customWidth="1"/>
    <col min="9987" max="9987" width="37.6640625" bestFit="1" customWidth="1"/>
    <col min="9989" max="9989" width="10.6640625" bestFit="1" customWidth="1"/>
    <col min="9990" max="9990" width="10.33203125" bestFit="1" customWidth="1"/>
    <col min="9993" max="9993" width="10.5546875" bestFit="1" customWidth="1"/>
    <col min="10242" max="10242" width="15.6640625" customWidth="1"/>
    <col min="10243" max="10243" width="37.6640625" bestFit="1" customWidth="1"/>
    <col min="10245" max="10245" width="10.6640625" bestFit="1" customWidth="1"/>
    <col min="10246" max="10246" width="10.33203125" bestFit="1" customWidth="1"/>
    <col min="10249" max="10249" width="10.5546875" bestFit="1" customWidth="1"/>
    <col min="10498" max="10498" width="15.6640625" customWidth="1"/>
    <col min="10499" max="10499" width="37.6640625" bestFit="1" customWidth="1"/>
    <col min="10501" max="10501" width="10.6640625" bestFit="1" customWidth="1"/>
    <col min="10502" max="10502" width="10.33203125" bestFit="1" customWidth="1"/>
    <col min="10505" max="10505" width="10.5546875" bestFit="1" customWidth="1"/>
    <col min="10754" max="10754" width="15.6640625" customWidth="1"/>
    <col min="10755" max="10755" width="37.6640625" bestFit="1" customWidth="1"/>
    <col min="10757" max="10757" width="10.6640625" bestFit="1" customWidth="1"/>
    <col min="10758" max="10758" width="10.33203125" bestFit="1" customWidth="1"/>
    <col min="10761" max="10761" width="10.5546875" bestFit="1" customWidth="1"/>
    <col min="11010" max="11010" width="15.6640625" customWidth="1"/>
    <col min="11011" max="11011" width="37.6640625" bestFit="1" customWidth="1"/>
    <col min="11013" max="11013" width="10.6640625" bestFit="1" customWidth="1"/>
    <col min="11014" max="11014" width="10.33203125" bestFit="1" customWidth="1"/>
    <col min="11017" max="11017" width="10.5546875" bestFit="1" customWidth="1"/>
    <col min="11266" max="11266" width="15.6640625" customWidth="1"/>
    <col min="11267" max="11267" width="37.6640625" bestFit="1" customWidth="1"/>
    <col min="11269" max="11269" width="10.6640625" bestFit="1" customWidth="1"/>
    <col min="11270" max="11270" width="10.33203125" bestFit="1" customWidth="1"/>
    <col min="11273" max="11273" width="10.5546875" bestFit="1" customWidth="1"/>
    <col min="11522" max="11522" width="15.6640625" customWidth="1"/>
    <col min="11523" max="11523" width="37.6640625" bestFit="1" customWidth="1"/>
    <col min="11525" max="11525" width="10.6640625" bestFit="1" customWidth="1"/>
    <col min="11526" max="11526" width="10.33203125" bestFit="1" customWidth="1"/>
    <col min="11529" max="11529" width="10.5546875" bestFit="1" customWidth="1"/>
    <col min="11778" max="11778" width="15.6640625" customWidth="1"/>
    <col min="11779" max="11779" width="37.6640625" bestFit="1" customWidth="1"/>
    <col min="11781" max="11781" width="10.6640625" bestFit="1" customWidth="1"/>
    <col min="11782" max="11782" width="10.33203125" bestFit="1" customWidth="1"/>
    <col min="11785" max="11785" width="10.5546875" bestFit="1" customWidth="1"/>
    <col min="12034" max="12034" width="15.6640625" customWidth="1"/>
    <col min="12035" max="12035" width="37.6640625" bestFit="1" customWidth="1"/>
    <col min="12037" max="12037" width="10.6640625" bestFit="1" customWidth="1"/>
    <col min="12038" max="12038" width="10.33203125" bestFit="1" customWidth="1"/>
    <col min="12041" max="12041" width="10.5546875" bestFit="1" customWidth="1"/>
    <col min="12290" max="12290" width="15.6640625" customWidth="1"/>
    <col min="12291" max="12291" width="37.6640625" bestFit="1" customWidth="1"/>
    <col min="12293" max="12293" width="10.6640625" bestFit="1" customWidth="1"/>
    <col min="12294" max="12294" width="10.33203125" bestFit="1" customWidth="1"/>
    <col min="12297" max="12297" width="10.5546875" bestFit="1" customWidth="1"/>
    <col min="12546" max="12546" width="15.6640625" customWidth="1"/>
    <col min="12547" max="12547" width="37.6640625" bestFit="1" customWidth="1"/>
    <col min="12549" max="12549" width="10.6640625" bestFit="1" customWidth="1"/>
    <col min="12550" max="12550" width="10.33203125" bestFit="1" customWidth="1"/>
    <col min="12553" max="12553" width="10.5546875" bestFit="1" customWidth="1"/>
    <col min="12802" max="12802" width="15.6640625" customWidth="1"/>
    <col min="12803" max="12803" width="37.6640625" bestFit="1" customWidth="1"/>
    <col min="12805" max="12805" width="10.6640625" bestFit="1" customWidth="1"/>
    <col min="12806" max="12806" width="10.33203125" bestFit="1" customWidth="1"/>
    <col min="12809" max="12809" width="10.5546875" bestFit="1" customWidth="1"/>
    <col min="13058" max="13058" width="15.6640625" customWidth="1"/>
    <col min="13059" max="13059" width="37.6640625" bestFit="1" customWidth="1"/>
    <col min="13061" max="13061" width="10.6640625" bestFit="1" customWidth="1"/>
    <col min="13062" max="13062" width="10.33203125" bestFit="1" customWidth="1"/>
    <col min="13065" max="13065" width="10.5546875" bestFit="1" customWidth="1"/>
    <col min="13314" max="13314" width="15.6640625" customWidth="1"/>
    <col min="13315" max="13315" width="37.6640625" bestFit="1" customWidth="1"/>
    <col min="13317" max="13317" width="10.6640625" bestFit="1" customWidth="1"/>
    <col min="13318" max="13318" width="10.33203125" bestFit="1" customWidth="1"/>
    <col min="13321" max="13321" width="10.5546875" bestFit="1" customWidth="1"/>
    <col min="13570" max="13570" width="15.6640625" customWidth="1"/>
    <col min="13571" max="13571" width="37.6640625" bestFit="1" customWidth="1"/>
    <col min="13573" max="13573" width="10.6640625" bestFit="1" customWidth="1"/>
    <col min="13574" max="13574" width="10.33203125" bestFit="1" customWidth="1"/>
    <col min="13577" max="13577" width="10.5546875" bestFit="1" customWidth="1"/>
    <col min="13826" max="13826" width="15.6640625" customWidth="1"/>
    <col min="13827" max="13827" width="37.6640625" bestFit="1" customWidth="1"/>
    <col min="13829" max="13829" width="10.6640625" bestFit="1" customWidth="1"/>
    <col min="13830" max="13830" width="10.33203125" bestFit="1" customWidth="1"/>
    <col min="13833" max="13833" width="10.5546875" bestFit="1" customWidth="1"/>
    <col min="14082" max="14082" width="15.6640625" customWidth="1"/>
    <col min="14083" max="14083" width="37.6640625" bestFit="1" customWidth="1"/>
    <col min="14085" max="14085" width="10.6640625" bestFit="1" customWidth="1"/>
    <col min="14086" max="14086" width="10.33203125" bestFit="1" customWidth="1"/>
    <col min="14089" max="14089" width="10.5546875" bestFit="1" customWidth="1"/>
    <col min="14338" max="14338" width="15.6640625" customWidth="1"/>
    <col min="14339" max="14339" width="37.6640625" bestFit="1" customWidth="1"/>
    <col min="14341" max="14341" width="10.6640625" bestFit="1" customWidth="1"/>
    <col min="14342" max="14342" width="10.33203125" bestFit="1" customWidth="1"/>
    <col min="14345" max="14345" width="10.5546875" bestFit="1" customWidth="1"/>
    <col min="14594" max="14594" width="15.6640625" customWidth="1"/>
    <col min="14595" max="14595" width="37.6640625" bestFit="1" customWidth="1"/>
    <col min="14597" max="14597" width="10.6640625" bestFit="1" customWidth="1"/>
    <col min="14598" max="14598" width="10.33203125" bestFit="1" customWidth="1"/>
    <col min="14601" max="14601" width="10.5546875" bestFit="1" customWidth="1"/>
    <col min="14850" max="14850" width="15.6640625" customWidth="1"/>
    <col min="14851" max="14851" width="37.6640625" bestFit="1" customWidth="1"/>
    <col min="14853" max="14853" width="10.6640625" bestFit="1" customWidth="1"/>
    <col min="14854" max="14854" width="10.33203125" bestFit="1" customWidth="1"/>
    <col min="14857" max="14857" width="10.5546875" bestFit="1" customWidth="1"/>
    <col min="15106" max="15106" width="15.6640625" customWidth="1"/>
    <col min="15107" max="15107" width="37.6640625" bestFit="1" customWidth="1"/>
    <col min="15109" max="15109" width="10.6640625" bestFit="1" customWidth="1"/>
    <col min="15110" max="15110" width="10.33203125" bestFit="1" customWidth="1"/>
    <col min="15113" max="15113" width="10.5546875" bestFit="1" customWidth="1"/>
    <col min="15362" max="15362" width="15.6640625" customWidth="1"/>
    <col min="15363" max="15363" width="37.6640625" bestFit="1" customWidth="1"/>
    <col min="15365" max="15365" width="10.6640625" bestFit="1" customWidth="1"/>
    <col min="15366" max="15366" width="10.33203125" bestFit="1" customWidth="1"/>
    <col min="15369" max="15369" width="10.5546875" bestFit="1" customWidth="1"/>
    <col min="15618" max="15618" width="15.6640625" customWidth="1"/>
    <col min="15619" max="15619" width="37.6640625" bestFit="1" customWidth="1"/>
    <col min="15621" max="15621" width="10.6640625" bestFit="1" customWidth="1"/>
    <col min="15622" max="15622" width="10.33203125" bestFit="1" customWidth="1"/>
    <col min="15625" max="15625" width="10.5546875" bestFit="1" customWidth="1"/>
    <col min="15874" max="15874" width="15.6640625" customWidth="1"/>
    <col min="15875" max="15875" width="37.6640625" bestFit="1" customWidth="1"/>
    <col min="15877" max="15877" width="10.6640625" bestFit="1" customWidth="1"/>
    <col min="15878" max="15878" width="10.33203125" bestFit="1" customWidth="1"/>
    <col min="15881" max="15881" width="10.5546875" bestFit="1" customWidth="1"/>
    <col min="16130" max="16130" width="15.6640625" customWidth="1"/>
    <col min="16131" max="16131" width="37.6640625" bestFit="1" customWidth="1"/>
    <col min="16133" max="16133" width="10.6640625" bestFit="1" customWidth="1"/>
    <col min="16134" max="16134" width="10.33203125" bestFit="1" customWidth="1"/>
    <col min="16137" max="16137" width="10.5546875" bestFit="1" customWidth="1"/>
  </cols>
  <sheetData>
    <row r="1" spans="1:13" x14ac:dyDescent="0.3">
      <c r="B1" s="9" t="s">
        <v>0</v>
      </c>
      <c r="F1" s="12"/>
    </row>
    <row r="2" spans="1:13" x14ac:dyDescent="0.3">
      <c r="B2" s="13"/>
      <c r="F2" s="12"/>
    </row>
    <row r="3" spans="1:13" x14ac:dyDescent="0.3">
      <c r="B3" s="14" t="s">
        <v>18</v>
      </c>
      <c r="F3" s="12"/>
    </row>
    <row r="4" spans="1:13" x14ac:dyDescent="0.3">
      <c r="B4" s="13" t="s">
        <v>19</v>
      </c>
      <c r="F4" s="12"/>
    </row>
    <row r="5" spans="1:13" x14ac:dyDescent="0.3">
      <c r="D5" s="10" t="s">
        <v>20</v>
      </c>
      <c r="F5" s="15" t="s">
        <v>21</v>
      </c>
    </row>
    <row r="6" spans="1:13" x14ac:dyDescent="0.3">
      <c r="A6" s="16"/>
      <c r="B6" s="17" t="s">
        <v>22</v>
      </c>
      <c r="C6" s="16" t="s">
        <v>23</v>
      </c>
      <c r="D6" s="18"/>
      <c r="E6" s="19"/>
      <c r="F6" s="20">
        <v>1922.53</v>
      </c>
    </row>
    <row r="7" spans="1:13" x14ac:dyDescent="0.3">
      <c r="A7" s="16"/>
      <c r="B7" s="21"/>
      <c r="C7" s="16"/>
      <c r="D7" s="18"/>
      <c r="E7" s="19"/>
      <c r="F7" s="22"/>
    </row>
    <row r="8" spans="1:13" x14ac:dyDescent="0.3">
      <c r="A8" s="16"/>
      <c r="B8" s="23"/>
      <c r="C8" s="16"/>
      <c r="D8" s="18"/>
      <c r="E8" s="19"/>
      <c r="F8" s="24"/>
    </row>
    <row r="9" spans="1:13" x14ac:dyDescent="0.3">
      <c r="A9" s="16"/>
      <c r="B9" s="23"/>
      <c r="C9" s="16"/>
      <c r="D9" s="18"/>
      <c r="E9" s="19"/>
      <c r="F9" s="24"/>
      <c r="I9" s="25"/>
      <c r="M9" s="25"/>
    </row>
    <row r="10" spans="1:13" x14ac:dyDescent="0.3">
      <c r="A10" s="16"/>
      <c r="B10" s="23"/>
      <c r="C10" s="16"/>
      <c r="D10" s="18"/>
      <c r="E10" s="19"/>
      <c r="F10" s="24"/>
      <c r="I10" s="25"/>
      <c r="M10" s="25"/>
    </row>
    <row r="11" spans="1:13" x14ac:dyDescent="0.3">
      <c r="A11" s="16"/>
      <c r="B11" s="23"/>
      <c r="C11" s="16"/>
      <c r="D11" s="18"/>
      <c r="E11" s="19"/>
      <c r="F11" s="24"/>
      <c r="I11" s="25"/>
      <c r="M11" s="25"/>
    </row>
    <row r="12" spans="1:13" x14ac:dyDescent="0.3">
      <c r="A12" s="16"/>
      <c r="B12" s="23"/>
      <c r="C12" s="16"/>
      <c r="D12" s="18"/>
      <c r="E12" s="19"/>
      <c r="F12" s="24"/>
      <c r="I12" s="25"/>
      <c r="M12" s="25"/>
    </row>
    <row r="13" spans="1:13" x14ac:dyDescent="0.3">
      <c r="A13" s="16"/>
      <c r="B13" s="23"/>
      <c r="C13" s="16"/>
      <c r="D13" s="18"/>
      <c r="E13" s="19"/>
      <c r="F13" s="24"/>
      <c r="H13" s="26"/>
      <c r="I13" s="25"/>
      <c r="M13" s="25"/>
    </row>
    <row r="14" spans="1:13" x14ac:dyDescent="0.3">
      <c r="A14" s="16"/>
      <c r="B14" s="23"/>
      <c r="C14" s="16"/>
      <c r="D14" s="18"/>
      <c r="E14" s="19"/>
      <c r="F14" s="24"/>
      <c r="I14" s="25"/>
      <c r="J14" s="25"/>
      <c r="K14" s="27"/>
      <c r="M14" s="25"/>
    </row>
    <row r="15" spans="1:13" x14ac:dyDescent="0.3">
      <c r="A15" s="16"/>
      <c r="B15" s="23"/>
      <c r="C15" s="16"/>
      <c r="D15" s="18"/>
      <c r="E15" s="19"/>
      <c r="F15" s="24"/>
      <c r="I15" s="25"/>
      <c r="K15" s="25"/>
      <c r="M15" s="25"/>
    </row>
    <row r="16" spans="1:13" x14ac:dyDescent="0.3">
      <c r="A16" s="16"/>
      <c r="B16" s="23"/>
      <c r="C16" s="16"/>
      <c r="D16" s="18"/>
      <c r="E16" s="19"/>
      <c r="F16" s="24"/>
      <c r="I16" s="25"/>
      <c r="M16" s="25"/>
    </row>
    <row r="17" spans="1:13" x14ac:dyDescent="0.3">
      <c r="A17" s="16"/>
      <c r="B17" s="23"/>
      <c r="C17" s="16"/>
      <c r="D17" s="18"/>
      <c r="E17" s="19"/>
      <c r="F17" s="24"/>
      <c r="I17" s="25"/>
      <c r="M17" s="25"/>
    </row>
    <row r="18" spans="1:13" x14ac:dyDescent="0.3">
      <c r="A18" s="16"/>
      <c r="B18" s="23"/>
      <c r="C18" s="16"/>
      <c r="D18" s="18"/>
      <c r="E18" s="19"/>
      <c r="F18" s="24"/>
      <c r="H18" s="26"/>
      <c r="I18" s="25"/>
      <c r="M18" s="25"/>
    </row>
    <row r="19" spans="1:13" x14ac:dyDescent="0.3">
      <c r="A19" s="16"/>
      <c r="B19" s="23"/>
      <c r="C19" s="16"/>
      <c r="D19" s="18"/>
      <c r="E19" s="19"/>
      <c r="F19" s="24"/>
      <c r="I19" s="25"/>
      <c r="M19" s="25"/>
    </row>
    <row r="20" spans="1:13" x14ac:dyDescent="0.3">
      <c r="A20" s="16"/>
      <c r="B20" s="23"/>
      <c r="C20" s="16"/>
      <c r="D20" s="18"/>
      <c r="E20" s="19"/>
      <c r="F20" s="24"/>
      <c r="H20" s="25"/>
      <c r="I20" s="25"/>
      <c r="M20" s="25"/>
    </row>
    <row r="21" spans="1:13" x14ac:dyDescent="0.3">
      <c r="A21" s="16"/>
      <c r="B21" s="23"/>
      <c r="C21" s="16"/>
      <c r="D21" s="18"/>
      <c r="E21" s="19"/>
      <c r="F21" s="24"/>
      <c r="I21" s="25"/>
      <c r="M21" s="25"/>
    </row>
    <row r="22" spans="1:13" x14ac:dyDescent="0.3">
      <c r="A22" s="16"/>
      <c r="B22" s="23"/>
      <c r="C22" s="16"/>
      <c r="D22" s="18"/>
      <c r="E22" s="19"/>
      <c r="F22" s="24"/>
      <c r="H22" s="25"/>
      <c r="I22" s="25"/>
      <c r="M22" s="25"/>
    </row>
    <row r="23" spans="1:13" x14ac:dyDescent="0.3">
      <c r="A23" s="16"/>
      <c r="B23" s="23"/>
      <c r="C23" s="16"/>
      <c r="D23" s="18"/>
      <c r="E23" s="19"/>
      <c r="F23" s="24"/>
      <c r="H23" s="25"/>
      <c r="I23" s="25"/>
      <c r="M23" s="25"/>
    </row>
    <row r="24" spans="1:13" x14ac:dyDescent="0.3">
      <c r="A24" s="16"/>
      <c r="B24" s="23"/>
      <c r="C24" s="16"/>
      <c r="D24" s="18"/>
      <c r="E24" s="19"/>
      <c r="F24" s="24"/>
      <c r="H24" s="25"/>
      <c r="I24" s="25"/>
      <c r="M24" s="25"/>
    </row>
    <row r="25" spans="1:13" x14ac:dyDescent="0.3">
      <c r="A25" s="16"/>
      <c r="B25" s="23"/>
      <c r="C25" s="16"/>
      <c r="D25" s="18"/>
      <c r="E25" s="19"/>
      <c r="F25" s="28"/>
      <c r="H25" s="25"/>
      <c r="I25" s="25"/>
      <c r="M25" s="25"/>
    </row>
    <row r="26" spans="1:13" x14ac:dyDescent="0.3">
      <c r="A26" s="16"/>
      <c r="B26" s="23"/>
      <c r="C26" s="16"/>
      <c r="D26" s="18"/>
      <c r="E26" s="19"/>
      <c r="F26" s="24"/>
      <c r="H26" s="25"/>
      <c r="I26" s="25"/>
      <c r="M26" s="25"/>
    </row>
    <row r="27" spans="1:13" x14ac:dyDescent="0.3">
      <c r="A27" s="16"/>
      <c r="B27" s="23"/>
      <c r="C27" s="16"/>
      <c r="D27" s="18"/>
      <c r="E27" s="19"/>
      <c r="F27" s="24"/>
      <c r="H27" s="25"/>
      <c r="I27" s="25"/>
      <c r="M27" s="25"/>
    </row>
    <row r="28" spans="1:13" x14ac:dyDescent="0.3">
      <c r="A28" s="16"/>
      <c r="B28" s="23"/>
      <c r="C28" s="16"/>
      <c r="D28" s="18"/>
      <c r="E28" s="19"/>
      <c r="F28" s="24"/>
      <c r="I28" s="25"/>
      <c r="M28" s="25"/>
    </row>
    <row r="29" spans="1:13" x14ac:dyDescent="0.3">
      <c r="A29" s="16"/>
      <c r="B29" s="23"/>
      <c r="C29" s="16"/>
      <c r="D29" s="18"/>
      <c r="E29" s="19"/>
      <c r="F29" s="24"/>
      <c r="I29" s="25"/>
      <c r="M29" s="25"/>
    </row>
    <row r="30" spans="1:13" x14ac:dyDescent="0.3">
      <c r="A30" s="16"/>
      <c r="B30" s="23"/>
      <c r="C30" s="16"/>
      <c r="D30" s="18"/>
      <c r="E30" s="19"/>
      <c r="F30" s="24"/>
      <c r="G30" s="25"/>
    </row>
    <row r="31" spans="1:13" x14ac:dyDescent="0.3">
      <c r="A31" s="16"/>
      <c r="B31" s="23"/>
      <c r="C31" s="16"/>
      <c r="D31" s="18"/>
      <c r="E31" s="19"/>
      <c r="F31" s="24"/>
      <c r="I31" s="25"/>
    </row>
    <row r="32" spans="1:13" x14ac:dyDescent="0.3">
      <c r="A32" s="16"/>
      <c r="B32" s="23"/>
      <c r="C32" s="16"/>
      <c r="D32" s="18"/>
      <c r="E32" s="19"/>
      <c r="F32" s="24"/>
      <c r="I32" s="26"/>
    </row>
    <row r="33" spans="1:11" x14ac:dyDescent="0.3">
      <c r="A33" s="16"/>
      <c r="B33" s="23"/>
      <c r="C33" s="29" t="s">
        <v>7</v>
      </c>
      <c r="D33" s="18"/>
      <c r="E33" s="30">
        <f>SUM(F6:F31)</f>
        <v>1922.53</v>
      </c>
      <c r="F33" s="31"/>
      <c r="H33" s="25"/>
      <c r="I33" s="25"/>
      <c r="K33" s="5"/>
    </row>
    <row r="34" spans="1:11" x14ac:dyDescent="0.3">
      <c r="A34" s="16"/>
      <c r="B34" s="23"/>
      <c r="C34" s="16"/>
      <c r="D34" s="18"/>
      <c r="E34" s="19"/>
      <c r="F34" s="24"/>
    </row>
    <row r="35" spans="1:11" x14ac:dyDescent="0.3">
      <c r="A35" s="16" t="s">
        <v>24</v>
      </c>
      <c r="B35" s="32" t="s">
        <v>25</v>
      </c>
      <c r="C35" s="16"/>
      <c r="D35" s="18"/>
      <c r="E35" s="19"/>
      <c r="F35" s="33" t="s">
        <v>21</v>
      </c>
    </row>
    <row r="36" spans="1:11" x14ac:dyDescent="0.3">
      <c r="A36" s="16">
        <v>461</v>
      </c>
      <c r="B36" s="34">
        <v>44310</v>
      </c>
      <c r="C36" s="16" t="s">
        <v>26</v>
      </c>
      <c r="D36" s="18"/>
      <c r="E36" s="19"/>
      <c r="F36" s="24">
        <v>280.18</v>
      </c>
    </row>
    <row r="37" spans="1:11" x14ac:dyDescent="0.3">
      <c r="A37" s="16"/>
      <c r="B37" s="34"/>
      <c r="C37" s="16"/>
      <c r="D37" s="18"/>
      <c r="E37" s="19"/>
      <c r="F37" s="24"/>
    </row>
    <row r="38" spans="1:11" x14ac:dyDescent="0.3">
      <c r="A38" s="16"/>
      <c r="B38" s="35"/>
      <c r="C38" s="16"/>
      <c r="D38" s="18"/>
      <c r="E38" s="19"/>
      <c r="F38" s="24"/>
      <c r="H38" s="25"/>
    </row>
    <row r="39" spans="1:11" x14ac:dyDescent="0.3">
      <c r="A39" s="36"/>
      <c r="B39" s="23"/>
      <c r="C39" s="16"/>
      <c r="D39" s="18"/>
      <c r="E39" s="19"/>
      <c r="F39" s="24"/>
      <c r="G39" s="25"/>
    </row>
    <row r="40" spans="1:11" x14ac:dyDescent="0.3">
      <c r="A40" s="36"/>
      <c r="B40" s="23"/>
      <c r="C40" s="37"/>
      <c r="D40" s="18"/>
      <c r="E40" s="19"/>
      <c r="F40" s="24"/>
      <c r="H40" s="25"/>
      <c r="I40" s="25"/>
      <c r="J40" s="25"/>
    </row>
    <row r="41" spans="1:11" x14ac:dyDescent="0.3">
      <c r="A41" s="36"/>
      <c r="B41" s="23"/>
      <c r="C41" s="16"/>
      <c r="D41" s="18"/>
      <c r="E41" s="19"/>
      <c r="F41" s="24"/>
      <c r="I41" s="25"/>
    </row>
    <row r="42" spans="1:11" x14ac:dyDescent="0.3">
      <c r="A42" s="36"/>
      <c r="B42" s="23"/>
      <c r="C42" s="16"/>
      <c r="D42" s="18"/>
      <c r="E42" s="19"/>
      <c r="F42" s="24"/>
    </row>
    <row r="43" spans="1:11" x14ac:dyDescent="0.3">
      <c r="A43" s="36"/>
      <c r="B43" s="23"/>
      <c r="C43" s="16"/>
      <c r="D43" s="18"/>
      <c r="E43" s="19"/>
      <c r="F43" s="24"/>
    </row>
    <row r="44" spans="1:11" x14ac:dyDescent="0.3">
      <c r="A44" s="36"/>
      <c r="B44" s="23"/>
      <c r="C44" s="16"/>
      <c r="D44" s="18"/>
      <c r="E44" s="19"/>
      <c r="F44" s="24"/>
    </row>
    <row r="45" spans="1:11" x14ac:dyDescent="0.3">
      <c r="A45" s="36"/>
      <c r="B45" s="23"/>
      <c r="C45" s="16"/>
      <c r="D45" s="18"/>
      <c r="E45" s="19"/>
      <c r="F45" s="24"/>
      <c r="G45" s="25"/>
    </row>
    <row r="46" spans="1:11" x14ac:dyDescent="0.3">
      <c r="A46" s="36"/>
      <c r="B46" s="23"/>
      <c r="C46" s="16"/>
      <c r="D46" s="18"/>
      <c r="E46" s="19"/>
      <c r="F46" s="24"/>
      <c r="G46" s="25"/>
      <c r="H46" s="25"/>
    </row>
    <row r="47" spans="1:11" x14ac:dyDescent="0.3">
      <c r="A47" s="36"/>
      <c r="B47" s="23"/>
      <c r="C47" s="16"/>
      <c r="D47" s="18"/>
      <c r="E47" s="19"/>
      <c r="F47" s="24"/>
      <c r="G47" s="25"/>
    </row>
    <row r="48" spans="1:11" x14ac:dyDescent="0.3">
      <c r="A48" s="36"/>
      <c r="B48" s="23"/>
      <c r="C48" s="16"/>
      <c r="D48" s="18"/>
      <c r="E48" s="19"/>
      <c r="F48" s="24"/>
    </row>
    <row r="49" spans="1:9" x14ac:dyDescent="0.3">
      <c r="A49" s="36"/>
      <c r="B49" s="23"/>
      <c r="C49" s="16"/>
      <c r="D49" s="18"/>
      <c r="E49" s="19"/>
      <c r="F49" s="24"/>
      <c r="H49" s="25"/>
      <c r="I49" s="25"/>
    </row>
    <row r="50" spans="1:9" x14ac:dyDescent="0.3">
      <c r="A50" s="36"/>
      <c r="B50" s="23"/>
      <c r="C50" s="16"/>
      <c r="D50" s="18"/>
      <c r="E50" s="19"/>
      <c r="F50" s="24"/>
      <c r="H50" s="25"/>
      <c r="I50" s="25"/>
    </row>
    <row r="51" spans="1:9" x14ac:dyDescent="0.3">
      <c r="A51" s="36"/>
      <c r="B51" s="23"/>
      <c r="C51" s="16"/>
      <c r="D51" s="18"/>
      <c r="E51" s="19"/>
      <c r="F51" s="24"/>
    </row>
    <row r="52" spans="1:9" x14ac:dyDescent="0.3">
      <c r="A52" s="36"/>
      <c r="B52" s="23"/>
      <c r="C52" s="16"/>
      <c r="D52" s="18"/>
      <c r="E52" s="19"/>
      <c r="F52" s="24"/>
      <c r="H52" s="25"/>
    </row>
    <row r="53" spans="1:9" x14ac:dyDescent="0.3">
      <c r="A53" s="36"/>
      <c r="B53" s="23"/>
      <c r="C53" s="16"/>
      <c r="D53" s="18"/>
      <c r="E53" s="19"/>
      <c r="F53" s="24"/>
    </row>
    <row r="54" spans="1:9" x14ac:dyDescent="0.3">
      <c r="A54" s="36"/>
      <c r="B54" s="23"/>
      <c r="C54" s="16"/>
      <c r="D54" s="18"/>
      <c r="E54" s="19"/>
      <c r="F54" s="24"/>
      <c r="H54" s="25"/>
    </row>
    <row r="55" spans="1:9" x14ac:dyDescent="0.3">
      <c r="A55" s="36"/>
      <c r="B55" s="23"/>
      <c r="C55" s="16"/>
      <c r="D55" s="18"/>
      <c r="E55" s="19"/>
      <c r="F55" s="24"/>
    </row>
    <row r="56" spans="1:9" x14ac:dyDescent="0.3">
      <c r="A56" s="36"/>
      <c r="B56" s="23"/>
      <c r="C56" s="16"/>
      <c r="D56" s="18"/>
      <c r="E56" s="19"/>
      <c r="F56" s="24"/>
      <c r="I56" s="25"/>
    </row>
    <row r="57" spans="1:9" x14ac:dyDescent="0.3">
      <c r="A57" s="36"/>
      <c r="B57" s="23"/>
      <c r="C57" s="16"/>
      <c r="D57" s="18"/>
      <c r="E57" s="19"/>
      <c r="F57" s="24"/>
    </row>
    <row r="58" spans="1:9" x14ac:dyDescent="0.3">
      <c r="A58" s="36"/>
      <c r="B58" s="23"/>
      <c r="C58" s="16"/>
      <c r="D58" s="18"/>
      <c r="E58" s="19"/>
      <c r="F58" s="24"/>
    </row>
    <row r="59" spans="1:9" x14ac:dyDescent="0.3">
      <c r="A59" s="36"/>
      <c r="B59" s="23"/>
      <c r="C59" s="16"/>
      <c r="D59" s="18"/>
      <c r="E59" s="19"/>
      <c r="F59" s="24"/>
      <c r="I59" s="25"/>
    </row>
    <row r="60" spans="1:9" x14ac:dyDescent="0.3">
      <c r="A60" s="36"/>
      <c r="B60" s="23"/>
      <c r="C60" s="16"/>
      <c r="D60" s="18"/>
      <c r="E60" s="19"/>
      <c r="F60" s="24"/>
    </row>
    <row r="61" spans="1:9" x14ac:dyDescent="0.3">
      <c r="A61" s="36"/>
      <c r="B61" s="23"/>
      <c r="C61" s="16"/>
      <c r="D61" s="18"/>
      <c r="E61" s="19"/>
      <c r="F61" s="24"/>
      <c r="G61" s="38"/>
      <c r="H61" s="25"/>
    </row>
    <row r="62" spans="1:9" x14ac:dyDescent="0.3">
      <c r="A62" s="36"/>
      <c r="B62" s="23"/>
      <c r="C62" s="16"/>
      <c r="D62" s="18"/>
      <c r="E62" s="19"/>
      <c r="F62" s="24"/>
    </row>
    <row r="63" spans="1:9" x14ac:dyDescent="0.3">
      <c r="A63" s="36"/>
      <c r="B63" s="23"/>
      <c r="C63" s="16"/>
      <c r="D63" s="18"/>
      <c r="E63" s="19"/>
      <c r="F63" s="24"/>
      <c r="I63" s="25"/>
    </row>
    <row r="64" spans="1:9" x14ac:dyDescent="0.3">
      <c r="A64" s="36"/>
      <c r="B64" s="23"/>
      <c r="C64" s="16"/>
      <c r="D64" s="18"/>
      <c r="E64" s="19"/>
      <c r="F64" s="24"/>
      <c r="H64" s="25"/>
    </row>
    <row r="65" spans="1:13" x14ac:dyDescent="0.3">
      <c r="A65" s="36"/>
      <c r="B65" s="23"/>
      <c r="C65" s="16"/>
      <c r="D65" s="18"/>
      <c r="E65" s="19"/>
      <c r="F65" s="24"/>
      <c r="I65" s="25"/>
    </row>
    <row r="66" spans="1:13" x14ac:dyDescent="0.3">
      <c r="A66" s="36"/>
      <c r="B66" s="23"/>
      <c r="C66" s="16"/>
      <c r="D66" s="18"/>
      <c r="E66" s="19"/>
      <c r="F66" s="24"/>
      <c r="H66" s="25"/>
      <c r="I66" s="25"/>
    </row>
    <row r="67" spans="1:13" x14ac:dyDescent="0.3">
      <c r="A67" s="36"/>
      <c r="B67" s="23"/>
      <c r="C67" s="16"/>
      <c r="D67" s="18"/>
      <c r="E67" s="19"/>
      <c r="F67" s="24"/>
    </row>
    <row r="68" spans="1:13" x14ac:dyDescent="0.3">
      <c r="A68" s="36"/>
      <c r="B68" s="23"/>
      <c r="C68" s="39"/>
      <c r="D68" s="18"/>
      <c r="E68" s="19"/>
      <c r="F68" s="24"/>
      <c r="H68" s="25"/>
    </row>
    <row r="69" spans="1:13" x14ac:dyDescent="0.3">
      <c r="A69" s="36"/>
      <c r="B69" s="23"/>
      <c r="C69" s="16"/>
      <c r="D69" s="18"/>
      <c r="E69" s="19"/>
      <c r="F69" s="24"/>
      <c r="H69" s="25"/>
      <c r="I69" s="25"/>
    </row>
    <row r="70" spans="1:13" x14ac:dyDescent="0.3">
      <c r="A70" s="36"/>
      <c r="B70" s="23"/>
      <c r="C70" s="16"/>
      <c r="D70" s="18"/>
      <c r="E70" s="19"/>
      <c r="F70" s="28"/>
      <c r="H70" s="25"/>
      <c r="I70" s="25"/>
    </row>
    <row r="71" spans="1:13" x14ac:dyDescent="0.3">
      <c r="A71" s="36"/>
      <c r="B71" s="23"/>
      <c r="C71" s="16"/>
      <c r="D71" s="18"/>
      <c r="E71" s="19"/>
      <c r="F71" s="28"/>
      <c r="H71" s="25"/>
      <c r="I71" s="25"/>
    </row>
    <row r="72" spans="1:13" x14ac:dyDescent="0.3">
      <c r="A72" s="36"/>
      <c r="B72" s="23"/>
      <c r="C72" s="16"/>
      <c r="D72" s="18"/>
      <c r="E72" s="19"/>
      <c r="F72" s="24"/>
    </row>
    <row r="73" spans="1:13" x14ac:dyDescent="0.3">
      <c r="A73" s="36"/>
      <c r="B73" s="23"/>
      <c r="C73" s="16"/>
      <c r="D73" s="18"/>
      <c r="E73" s="19"/>
      <c r="F73" s="24"/>
    </row>
    <row r="74" spans="1:13" x14ac:dyDescent="0.3">
      <c r="A74" s="36"/>
      <c r="B74" s="23"/>
      <c r="C74" s="16"/>
      <c r="D74" s="18"/>
      <c r="E74" s="19"/>
      <c r="F74" s="24"/>
    </row>
    <row r="75" spans="1:13" x14ac:dyDescent="0.3">
      <c r="A75" s="36"/>
      <c r="B75" s="23"/>
      <c r="C75" s="39"/>
      <c r="D75" s="18"/>
      <c r="E75" s="19"/>
      <c r="F75" s="24"/>
    </row>
    <row r="76" spans="1:13" x14ac:dyDescent="0.3">
      <c r="A76" s="36"/>
      <c r="B76" s="23"/>
      <c r="C76" s="16"/>
      <c r="D76" s="18"/>
      <c r="E76" s="19"/>
      <c r="F76" s="24"/>
    </row>
    <row r="77" spans="1:13" x14ac:dyDescent="0.3">
      <c r="A77" s="36"/>
      <c r="B77" s="40"/>
      <c r="C77" s="41" t="s">
        <v>11</v>
      </c>
      <c r="D77" s="42"/>
      <c r="E77" s="43">
        <f>SUM(F36:F76)</f>
        <v>280.18</v>
      </c>
      <c r="F77" s="44"/>
      <c r="H77" s="25"/>
      <c r="I77" s="5"/>
    </row>
    <row r="78" spans="1:13" x14ac:dyDescent="0.3">
      <c r="A78" s="36"/>
      <c r="B78" s="40"/>
      <c r="C78" s="16"/>
      <c r="D78" s="42"/>
      <c r="E78" s="45"/>
      <c r="F78" s="44"/>
      <c r="H78" s="25"/>
    </row>
    <row r="79" spans="1:13" x14ac:dyDescent="0.3">
      <c r="A79" s="36"/>
      <c r="B79" s="40"/>
      <c r="C79" s="16" t="s">
        <v>27</v>
      </c>
      <c r="D79" s="42"/>
      <c r="E79" s="45"/>
      <c r="F79" s="44">
        <f>E33-E77</f>
        <v>1642.35</v>
      </c>
      <c r="H79" s="26"/>
      <c r="I79" s="25"/>
      <c r="J79" s="25"/>
    </row>
    <row r="80" spans="1:13" x14ac:dyDescent="0.3">
      <c r="A80" s="46"/>
      <c r="B80" s="38"/>
      <c r="F80" s="12"/>
      <c r="I80" s="5"/>
      <c r="M80" s="25"/>
    </row>
    <row r="81" spans="1:13" x14ac:dyDescent="0.3">
      <c r="A81" s="46"/>
      <c r="F81" s="12"/>
      <c r="H81" s="25"/>
      <c r="I81" s="25"/>
      <c r="K81" s="25"/>
    </row>
    <row r="82" spans="1:13" x14ac:dyDescent="0.3">
      <c r="A82" s="46"/>
      <c r="C82" s="8"/>
      <c r="F82" s="12"/>
    </row>
    <row r="83" spans="1:13" x14ac:dyDescent="0.3">
      <c r="A83" s="46"/>
      <c r="F83" s="47"/>
      <c r="J83" s="11"/>
      <c r="K83" s="48"/>
    </row>
    <row r="84" spans="1:13" x14ac:dyDescent="0.3">
      <c r="A84" s="46"/>
      <c r="F84" s="47"/>
      <c r="J84" s="11"/>
      <c r="K84" s="48"/>
    </row>
    <row r="85" spans="1:13" x14ac:dyDescent="0.3">
      <c r="A85" s="46"/>
      <c r="F85" s="47"/>
      <c r="J85" s="11"/>
      <c r="K85" s="48"/>
    </row>
    <row r="86" spans="1:13" x14ac:dyDescent="0.3">
      <c r="A86" s="46"/>
    </row>
    <row r="87" spans="1:13" x14ac:dyDescent="0.3">
      <c r="F87" s="50"/>
    </row>
    <row r="88" spans="1:13" x14ac:dyDescent="0.3">
      <c r="F88" s="47"/>
    </row>
    <row r="89" spans="1:13" x14ac:dyDescent="0.3">
      <c r="B89" s="38"/>
      <c r="F89" s="47"/>
    </row>
    <row r="90" spans="1:13" x14ac:dyDescent="0.3">
      <c r="B90" s="38"/>
      <c r="F90" s="47"/>
      <c r="H90" s="51"/>
    </row>
    <row r="91" spans="1:13" x14ac:dyDescent="0.3">
      <c r="F91" s="47"/>
      <c r="M91" s="52"/>
    </row>
    <row r="92" spans="1:13" x14ac:dyDescent="0.3">
      <c r="F92" s="47"/>
    </row>
    <row r="93" spans="1:13" x14ac:dyDescent="0.3">
      <c r="F93" s="53"/>
    </row>
    <row r="94" spans="1:13" x14ac:dyDescent="0.3">
      <c r="F94" s="47"/>
    </row>
    <row r="95" spans="1:13" x14ac:dyDescent="0.3">
      <c r="F95" s="47"/>
    </row>
    <row r="96" spans="1:13" x14ac:dyDescent="0.3">
      <c r="F96" s="47"/>
      <c r="G96" s="11"/>
      <c r="H96" s="11"/>
    </row>
    <row r="97" spans="6:6" x14ac:dyDescent="0.3">
      <c r="F97" s="47"/>
    </row>
    <row r="98" spans="6:6" x14ac:dyDescent="0.3">
      <c r="F98" s="47"/>
    </row>
    <row r="99" spans="6:6" x14ac:dyDescent="0.3">
      <c r="F99" s="47"/>
    </row>
    <row r="100" spans="6:6" x14ac:dyDescent="0.3">
      <c r="F100" s="47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74" orientation="portrait" horizontalDpi="360" verticalDpi="360" r:id="rId1"/>
  <headerFooter>
    <oddFooter>&amp;L&amp;F&amp;A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acc 2019</vt:lpstr>
      <vt:lpstr>acc 2020</vt:lpstr>
      <vt:lpstr>acc 2021</vt:lpstr>
      <vt:lpstr>'acc 2021'!Print_Area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Auger</dc:creator>
  <cp:lastModifiedBy>David Auger</cp:lastModifiedBy>
  <dcterms:created xsi:type="dcterms:W3CDTF">2022-04-01T15:31:28Z</dcterms:created>
  <dcterms:modified xsi:type="dcterms:W3CDTF">2022-04-01T15:51:09Z</dcterms:modified>
</cp:coreProperties>
</file>